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updateLinks="never"/>
  <mc:AlternateContent xmlns:mc="http://schemas.openxmlformats.org/markup-compatibility/2006">
    <mc:Choice Requires="x15">
      <x15ac:absPath xmlns:x15ac="http://schemas.microsoft.com/office/spreadsheetml/2010/11/ac" url="\\porto\EEAGrants_ReservaBiosfera\_Execucao Financeira\Exec Financ_6PP_2022_06_30_5º Rel Quad\0_QP_5Quad\_Proc Financ_QP_5 Rel Quad\"/>
    </mc:Choice>
  </mc:AlternateContent>
  <xr:revisionPtr revIDLastSave="0" documentId="13_ncr:1_{D97EA03B-5E41-43F4-AD5A-B3150A40652A}" xr6:coauthVersionLast="47" xr6:coauthVersionMax="47" xr10:uidLastSave="{00000000-0000-0000-0000-000000000000}"/>
  <bookViews>
    <workbookView xWindow="28290" yWindow="1290" windowWidth="20430" windowHeight="14310" xr2:uid="{00000000-000D-0000-FFFF-FFFF00000000}"/>
  </bookViews>
  <sheets>
    <sheet name="Folha1" sheetId="1" r:id="rId1"/>
  </sheets>
  <externalReferences>
    <externalReference r:id="rId2"/>
  </externalReferences>
  <definedNames>
    <definedName name="_xlnm._FilterDatabase" localSheetId="0" hidden="1">Folha1!$A$26:$AF$189</definedName>
    <definedName name="_Toc22734621" localSheetId="0">Folha1!$B$12</definedName>
    <definedName name="Tipo" localSheetId="0">'[1]II - Lista Documentos Despesa '!$D$43:$D$46</definedName>
    <definedName name="_xlnm.Print_Titles" localSheetId="0">Folha1!$23:$26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91" i="1" l="1"/>
  <c r="P163" i="1"/>
  <c r="O163" i="1"/>
  <c r="P162" i="1"/>
  <c r="O162" i="1"/>
  <c r="P129" i="1"/>
  <c r="O129" i="1"/>
  <c r="P128" i="1"/>
  <c r="O128" i="1"/>
  <c r="P95" i="1"/>
  <c r="O95" i="1"/>
  <c r="P63" i="1"/>
  <c r="O63" i="1"/>
  <c r="P62" i="1"/>
  <c r="O62" i="1"/>
  <c r="P123" i="1" l="1"/>
  <c r="O57" i="1"/>
  <c r="P57" i="1" s="1"/>
  <c r="O120" i="1" l="1"/>
  <c r="P120" i="1" s="1"/>
  <c r="H120" i="1"/>
  <c r="P125" i="1" l="1"/>
  <c r="K125" i="1"/>
  <c r="H125" i="1"/>
  <c r="P124" i="1"/>
  <c r="O86" i="1"/>
  <c r="P86" i="1" s="1"/>
  <c r="P85" i="1"/>
  <c r="P165" i="1"/>
  <c r="O157" i="1" l="1"/>
  <c r="P157" i="1" s="1"/>
  <c r="K157" i="1"/>
  <c r="H157" i="1"/>
  <c r="O92" i="1"/>
  <c r="P92" i="1" s="1"/>
  <c r="O91" i="1"/>
  <c r="P91" i="1" s="1"/>
  <c r="P90" i="1"/>
  <c r="O88" i="1"/>
  <c r="P88" i="1" s="1"/>
  <c r="K88" i="1"/>
  <c r="H88" i="1"/>
  <c r="O89" i="1"/>
  <c r="P89" i="1" s="1"/>
  <c r="K89" i="1"/>
  <c r="H89" i="1"/>
  <c r="O87" i="1"/>
  <c r="P87" i="1" s="1"/>
  <c r="K87" i="1"/>
  <c r="H87" i="1"/>
  <c r="P58" i="1"/>
  <c r="O56" i="1"/>
  <c r="P56" i="1" s="1"/>
  <c r="O55" i="1"/>
  <c r="P55" i="1" s="1"/>
  <c r="K55" i="1"/>
  <c r="H55" i="1"/>
  <c r="H54" i="1"/>
  <c r="K54" i="1"/>
  <c r="O54" i="1"/>
  <c r="P54" i="1" s="1"/>
  <c r="M188" i="1"/>
  <c r="O188" i="1" s="1"/>
  <c r="P188" i="1" s="1"/>
  <c r="K188" i="1"/>
  <c r="M187" i="1"/>
  <c r="O187" i="1" s="1"/>
  <c r="P187" i="1" s="1"/>
  <c r="K187" i="1"/>
  <c r="M186" i="1"/>
  <c r="O186" i="1" s="1"/>
  <c r="P186" i="1" s="1"/>
  <c r="K186" i="1"/>
  <c r="M184" i="1"/>
  <c r="O184" i="1" s="1"/>
  <c r="P184" i="1" s="1"/>
  <c r="K184" i="1"/>
  <c r="M183" i="1"/>
  <c r="O183" i="1" s="1"/>
  <c r="P183" i="1" s="1"/>
  <c r="K183" i="1"/>
  <c r="M182" i="1"/>
  <c r="O182" i="1" s="1"/>
  <c r="P182" i="1" s="1"/>
  <c r="K182" i="1"/>
  <c r="M181" i="1"/>
  <c r="O181" i="1" s="1"/>
  <c r="P181" i="1" s="1"/>
  <c r="K181" i="1"/>
  <c r="M180" i="1"/>
  <c r="O180" i="1" s="1"/>
  <c r="P180" i="1" s="1"/>
  <c r="K180" i="1"/>
  <c r="M178" i="1"/>
  <c r="O178" i="1" s="1"/>
  <c r="P178" i="1" s="1"/>
  <c r="K178" i="1"/>
  <c r="M177" i="1"/>
  <c r="O177" i="1" s="1"/>
  <c r="P177" i="1" s="1"/>
  <c r="K177" i="1"/>
  <c r="M176" i="1"/>
  <c r="O176" i="1" s="1"/>
  <c r="P176" i="1" s="1"/>
  <c r="K176" i="1"/>
  <c r="M175" i="1"/>
  <c r="O175" i="1" s="1"/>
  <c r="P175" i="1" s="1"/>
  <c r="K175" i="1"/>
  <c r="M174" i="1"/>
  <c r="O174" i="1" s="1"/>
  <c r="P174" i="1" s="1"/>
  <c r="K174" i="1"/>
  <c r="M173" i="1"/>
  <c r="O173" i="1" s="1"/>
  <c r="P173" i="1" s="1"/>
  <c r="K173" i="1"/>
  <c r="M172" i="1"/>
  <c r="O172" i="1" s="1"/>
  <c r="P172" i="1" s="1"/>
  <c r="K172" i="1"/>
  <c r="M179" i="1"/>
  <c r="O179" i="1" s="1"/>
  <c r="P179" i="1" s="1"/>
  <c r="K179" i="1"/>
  <c r="M171" i="1"/>
  <c r="O171" i="1" s="1"/>
  <c r="P171" i="1" s="1"/>
  <c r="K171" i="1"/>
  <c r="M170" i="1"/>
  <c r="O170" i="1" s="1"/>
  <c r="P170" i="1" s="1"/>
  <c r="K170" i="1"/>
  <c r="M169" i="1"/>
  <c r="O169" i="1" s="1"/>
  <c r="P169" i="1" s="1"/>
  <c r="K169" i="1"/>
  <c r="M168" i="1"/>
  <c r="O168" i="1" s="1"/>
  <c r="P168" i="1" s="1"/>
  <c r="K168" i="1"/>
  <c r="M167" i="1"/>
  <c r="O167" i="1" s="1"/>
  <c r="P167" i="1" s="1"/>
  <c r="K167" i="1"/>
  <c r="M185" i="1"/>
  <c r="O185" i="1" s="1"/>
  <c r="P185" i="1" s="1"/>
  <c r="M166" i="1"/>
  <c r="O166" i="1" s="1"/>
  <c r="P166" i="1" s="1"/>
  <c r="K185" i="1"/>
  <c r="K166" i="1"/>
  <c r="L189" i="1"/>
  <c r="Q164" i="1"/>
  <c r="P164" i="1" s="1"/>
  <c r="O164" i="1"/>
  <c r="P160" i="1"/>
  <c r="O160" i="1"/>
  <c r="Q159" i="1"/>
  <c r="O159" i="1"/>
  <c r="P161" i="1"/>
  <c r="O161" i="1"/>
  <c r="O158" i="1"/>
  <c r="P158" i="1" s="1"/>
  <c r="O156" i="1"/>
  <c r="P156" i="1" s="1"/>
  <c r="H156" i="1"/>
  <c r="O155" i="1"/>
  <c r="P155" i="1" s="1"/>
  <c r="H155" i="1"/>
  <c r="O154" i="1"/>
  <c r="P154" i="1" s="1"/>
  <c r="H154" i="1"/>
  <c r="O153" i="1"/>
  <c r="P153" i="1" s="1"/>
  <c r="H153" i="1"/>
  <c r="O152" i="1"/>
  <c r="P152" i="1" s="1"/>
  <c r="H152" i="1"/>
  <c r="P151" i="1"/>
  <c r="H151" i="1"/>
  <c r="O150" i="1"/>
  <c r="P150" i="1" s="1"/>
  <c r="H150" i="1"/>
  <c r="P149" i="1"/>
  <c r="H149" i="1"/>
  <c r="P148" i="1"/>
  <c r="H148" i="1"/>
  <c r="P147" i="1"/>
  <c r="H147" i="1"/>
  <c r="O146" i="1"/>
  <c r="P146" i="1" s="1"/>
  <c r="H146" i="1"/>
  <c r="O145" i="1"/>
  <c r="P145" i="1" s="1"/>
  <c r="H145" i="1"/>
  <c r="O144" i="1"/>
  <c r="P144" i="1" s="1"/>
  <c r="H144" i="1"/>
  <c r="P143" i="1"/>
  <c r="H143" i="1"/>
  <c r="O142" i="1"/>
  <c r="P142" i="1" s="1"/>
  <c r="H142" i="1"/>
  <c r="O141" i="1"/>
  <c r="P141" i="1" s="1"/>
  <c r="H141" i="1"/>
  <c r="O140" i="1"/>
  <c r="P140" i="1" s="1"/>
  <c r="H140" i="1"/>
  <c r="O139" i="1"/>
  <c r="P139" i="1" s="1"/>
  <c r="H139" i="1"/>
  <c r="P138" i="1"/>
  <c r="H138" i="1"/>
  <c r="H137" i="1"/>
  <c r="O137" i="1"/>
  <c r="P137" i="1" s="1"/>
  <c r="O136" i="1"/>
  <c r="P136" i="1" s="1"/>
  <c r="H136" i="1"/>
  <c r="O135" i="1"/>
  <c r="P135" i="1" s="1"/>
  <c r="H135" i="1"/>
  <c r="P134" i="1"/>
  <c r="H134" i="1"/>
  <c r="P133" i="1"/>
  <c r="H133" i="1"/>
  <c r="P132" i="1"/>
  <c r="H132" i="1"/>
  <c r="O131" i="1"/>
  <c r="P131" i="1" s="1"/>
  <c r="H131" i="1"/>
  <c r="O130" i="1"/>
  <c r="P130" i="1" s="1"/>
  <c r="H130" i="1"/>
  <c r="P127" i="1"/>
  <c r="O127" i="1"/>
  <c r="O126" i="1"/>
  <c r="P126" i="1" s="1"/>
  <c r="O122" i="1"/>
  <c r="P122" i="1" s="1"/>
  <c r="H122" i="1"/>
  <c r="O121" i="1"/>
  <c r="P121" i="1" s="1"/>
  <c r="H121" i="1"/>
  <c r="O119" i="1"/>
  <c r="P119" i="1" s="1"/>
  <c r="H119" i="1"/>
  <c r="O118" i="1"/>
  <c r="P118" i="1" s="1"/>
  <c r="H118" i="1"/>
  <c r="O117" i="1"/>
  <c r="P117" i="1" s="1"/>
  <c r="H117" i="1"/>
  <c r="O116" i="1"/>
  <c r="P116" i="1" s="1"/>
  <c r="H116" i="1"/>
  <c r="O115" i="1"/>
  <c r="P115" i="1" s="1"/>
  <c r="H115" i="1"/>
  <c r="O114" i="1"/>
  <c r="P114" i="1" s="1"/>
  <c r="H114" i="1"/>
  <c r="O113" i="1"/>
  <c r="P113" i="1" s="1"/>
  <c r="H113" i="1"/>
  <c r="O112" i="1"/>
  <c r="P112" i="1" s="1"/>
  <c r="H112" i="1"/>
  <c r="O111" i="1"/>
  <c r="P111" i="1" s="1"/>
  <c r="H111" i="1"/>
  <c r="H110" i="1"/>
  <c r="O110" i="1"/>
  <c r="P110" i="1" s="1"/>
  <c r="O109" i="1"/>
  <c r="P109" i="1" s="1"/>
  <c r="H109" i="1"/>
  <c r="O108" i="1"/>
  <c r="P108" i="1" s="1"/>
  <c r="H108" i="1"/>
  <c r="O107" i="1"/>
  <c r="P107" i="1" s="1"/>
  <c r="H107" i="1"/>
  <c r="H105" i="1"/>
  <c r="H106" i="1"/>
  <c r="O106" i="1"/>
  <c r="P106" i="1" s="1"/>
  <c r="O105" i="1"/>
  <c r="P105" i="1" s="1"/>
  <c r="H104" i="1"/>
  <c r="O104" i="1"/>
  <c r="P104" i="1" s="1"/>
  <c r="H99" i="1" l="1"/>
  <c r="H100" i="1"/>
  <c r="H101" i="1"/>
  <c r="H102" i="1"/>
  <c r="H103" i="1"/>
  <c r="H98" i="1"/>
  <c r="O103" i="1"/>
  <c r="P103" i="1" s="1"/>
  <c r="O102" i="1"/>
  <c r="P102" i="1" s="1"/>
  <c r="O101" i="1"/>
  <c r="P101" i="1" s="1"/>
  <c r="O100" i="1"/>
  <c r="P100" i="1" s="1"/>
  <c r="O99" i="1"/>
  <c r="P99" i="1" s="1"/>
  <c r="O98" i="1"/>
  <c r="P98" i="1" s="1"/>
  <c r="Q59" i="1"/>
  <c r="O59" i="1"/>
  <c r="P59" i="1" l="1"/>
  <c r="Q97" i="1"/>
  <c r="Q189" i="1" s="1"/>
  <c r="L96" i="1"/>
  <c r="K96" i="1"/>
  <c r="P96" i="1"/>
  <c r="O96" i="1"/>
  <c r="P94" i="1"/>
  <c r="O94" i="1"/>
  <c r="O93" i="1"/>
  <c r="P93" i="1" s="1"/>
  <c r="O84" i="1"/>
  <c r="P84" i="1" s="1"/>
  <c r="O83" i="1"/>
  <c r="P83" i="1" s="1"/>
  <c r="O82" i="1"/>
  <c r="P82" i="1" s="1"/>
  <c r="O81" i="1"/>
  <c r="P81" i="1" s="1"/>
  <c r="O80" i="1"/>
  <c r="P80" i="1" s="1"/>
  <c r="O79" i="1"/>
  <c r="P79" i="1" s="1"/>
  <c r="O78" i="1"/>
  <c r="P78" i="1" s="1"/>
  <c r="O77" i="1"/>
  <c r="P77" i="1" s="1"/>
  <c r="O76" i="1"/>
  <c r="P76" i="1" s="1"/>
  <c r="O75" i="1"/>
  <c r="P75" i="1" s="1"/>
  <c r="O74" i="1"/>
  <c r="P74" i="1" s="1"/>
  <c r="O73" i="1"/>
  <c r="P73" i="1" s="1"/>
  <c r="O72" i="1"/>
  <c r="P72" i="1" s="1"/>
  <c r="O71" i="1"/>
  <c r="P71" i="1" s="1"/>
  <c r="O70" i="1"/>
  <c r="P70" i="1" s="1"/>
  <c r="M189" i="1" l="1"/>
  <c r="O189" i="1" s="1"/>
  <c r="O69" i="1"/>
  <c r="P69" i="1" s="1"/>
  <c r="O68" i="1"/>
  <c r="P68" i="1" s="1"/>
  <c r="O67" i="1"/>
  <c r="P67" i="1" s="1"/>
  <c r="O66" i="1"/>
  <c r="P66" i="1" s="1"/>
  <c r="O65" i="1"/>
  <c r="P65" i="1" s="1"/>
  <c r="O64" i="1"/>
  <c r="P64" i="1" s="1"/>
  <c r="O97" i="1" l="1"/>
  <c r="P97" i="1" s="1"/>
  <c r="P61" i="1"/>
  <c r="O61" i="1"/>
  <c r="O60" i="1"/>
  <c r="P60" i="1" s="1"/>
  <c r="O53" i="1"/>
  <c r="P53" i="1" s="1"/>
  <c r="O52" i="1"/>
  <c r="P52" i="1" s="1"/>
  <c r="O51" i="1"/>
  <c r="P51" i="1" s="1"/>
  <c r="O50" i="1"/>
  <c r="P50" i="1" s="1"/>
  <c r="O49" i="1"/>
  <c r="P49" i="1" s="1"/>
  <c r="O48" i="1"/>
  <c r="P48" i="1" s="1"/>
  <c r="O47" i="1"/>
  <c r="P47" i="1" s="1"/>
  <c r="O46" i="1"/>
  <c r="P46" i="1" s="1"/>
  <c r="O45" i="1"/>
  <c r="P45" i="1" s="1"/>
  <c r="O44" i="1"/>
  <c r="P44" i="1" s="1"/>
  <c r="O43" i="1"/>
  <c r="P43" i="1" s="1"/>
  <c r="O42" i="1"/>
  <c r="P42" i="1" s="1"/>
  <c r="O41" i="1"/>
  <c r="P41" i="1" s="1"/>
  <c r="O40" i="1"/>
  <c r="P40" i="1" s="1"/>
  <c r="O39" i="1"/>
  <c r="P39" i="1" s="1"/>
  <c r="O38" i="1"/>
  <c r="P38" i="1" s="1"/>
  <c r="O37" i="1"/>
  <c r="P37" i="1" s="1"/>
  <c r="O36" i="1"/>
  <c r="P36" i="1" s="1"/>
  <c r="O35" i="1" l="1"/>
  <c r="P35" i="1" s="1"/>
  <c r="O28" i="1"/>
  <c r="P28" i="1" s="1"/>
  <c r="O34" i="1"/>
  <c r="P34" i="1" s="1"/>
  <c r="O31" i="1"/>
  <c r="P31" i="1" s="1"/>
  <c r="O30" i="1"/>
  <c r="P30" i="1" s="1"/>
  <c r="O32" i="1"/>
  <c r="P32" i="1" s="1"/>
  <c r="O33" i="1"/>
  <c r="P33" i="1" s="1"/>
  <c r="O29" i="1"/>
  <c r="P29" i="1" s="1"/>
  <c r="O27" i="1"/>
  <c r="P27" i="1" s="1"/>
  <c r="V191" i="1" l="1"/>
</calcChain>
</file>

<file path=xl/sharedStrings.xml><?xml version="1.0" encoding="utf-8"?>
<sst xmlns="http://schemas.openxmlformats.org/spreadsheetml/2006/main" count="1691" uniqueCount="239">
  <si>
    <t>N.º Projecto:</t>
  </si>
  <si>
    <t>Período de Reporte:</t>
  </si>
  <si>
    <t>de</t>
  </si>
  <si>
    <t>a</t>
  </si>
  <si>
    <t>Fornecedor</t>
  </si>
  <si>
    <t>Doc Comprovativo da Despesa</t>
  </si>
  <si>
    <t>Documento de Quitação da Despesa</t>
  </si>
  <si>
    <t>Rubrica da Despesa</t>
  </si>
  <si>
    <t>Origem do Cofinanciamento</t>
  </si>
  <si>
    <t>Observações</t>
  </si>
  <si>
    <t>Atividade</t>
  </si>
  <si>
    <t>N.º de Doc</t>
  </si>
  <si>
    <t>Número de Contribuinte</t>
  </si>
  <si>
    <t>Designação</t>
  </si>
  <si>
    <t>Descrição da despesa</t>
  </si>
  <si>
    <t>Tipo</t>
  </si>
  <si>
    <t>Data</t>
  </si>
  <si>
    <t>Nº</t>
  </si>
  <si>
    <t>Valor sem IVA</t>
  </si>
  <si>
    <t>% IVA</t>
  </si>
  <si>
    <t>Valor com IVA</t>
  </si>
  <si>
    <t>% de Imputação</t>
  </si>
  <si>
    <t>Despesa Apresentada para Financiamento</t>
  </si>
  <si>
    <t>Despesa Elegível</t>
  </si>
  <si>
    <t>(1)</t>
  </si>
  <si>
    <t>(2)</t>
  </si>
  <si>
    <t>(3)</t>
  </si>
  <si>
    <t>(4)</t>
  </si>
  <si>
    <t>(5)</t>
  </si>
  <si>
    <t>(6)</t>
  </si>
  <si>
    <t>(7)</t>
  </si>
  <si>
    <t>(8)</t>
  </si>
  <si>
    <t>(12)</t>
  </si>
  <si>
    <t>(13)</t>
  </si>
  <si>
    <t>(14)</t>
  </si>
  <si>
    <t>(15)</t>
  </si>
  <si>
    <t>(16)</t>
  </si>
  <si>
    <t>(17)</t>
  </si>
  <si>
    <t>(18)</t>
  </si>
  <si>
    <t>TOTAL</t>
  </si>
  <si>
    <t>Lista de documentos justificativos de despesa</t>
  </si>
  <si>
    <t>Verificação</t>
  </si>
  <si>
    <t>___/___/_____</t>
  </si>
  <si>
    <t xml:space="preserve"> Pelo Promotor do Projeto</t>
  </si>
  <si>
    <t>(Assinatura)</t>
  </si>
  <si>
    <t>Pedido de pagamento n.º:</t>
  </si>
  <si>
    <t>Designação do Projeto:</t>
  </si>
  <si>
    <t>Reservas da Biosfera: territórios sustentáveis, comunidades resilientes</t>
  </si>
  <si>
    <t>09_CALL#3</t>
  </si>
  <si>
    <t>Transferência</t>
  </si>
  <si>
    <t>Custos com recursos humanos afetos ao projeto - Reg. Art. 8.3.1.a</t>
  </si>
  <si>
    <t>Quaternaire</t>
  </si>
  <si>
    <t xml:space="preserve">Custos com a aquisição de serviços a terceiros para a implementação do projeto - Reg. Art. 8.3.1.f </t>
  </si>
  <si>
    <t>Rosa Emília Assis</t>
  </si>
  <si>
    <t>Fatura</t>
  </si>
  <si>
    <t>Google Ireland Limited</t>
  </si>
  <si>
    <t>IE 6388047V</t>
  </si>
  <si>
    <t>Google Workspace</t>
  </si>
  <si>
    <t>Cartão de crédito</t>
  </si>
  <si>
    <t>Despesas que resultem diretamente das obrigações impostas pelo contrato de projeto  - Reg. Art. 8.3.1.g</t>
  </si>
  <si>
    <t>Banco BPI, SA</t>
  </si>
  <si>
    <t>Comissão manutenção</t>
  </si>
  <si>
    <t>Folha de Féria</t>
  </si>
  <si>
    <t>Custos com Pessoal</t>
  </si>
  <si>
    <t>Custos Indiretos</t>
  </si>
  <si>
    <t>Custos indiretos - Reg. Art. 8.5</t>
  </si>
  <si>
    <t>Débito direto / Cartão Business (Millennium)</t>
  </si>
  <si>
    <t>N/A</t>
  </si>
  <si>
    <t>Gestão</t>
  </si>
  <si>
    <t>Ana Barroco</t>
  </si>
  <si>
    <t>Elisa Babo</t>
  </si>
  <si>
    <t>António Abreu</t>
  </si>
  <si>
    <t>Madalena Coutinho</t>
  </si>
  <si>
    <t>Cláudia Mendes</t>
  </si>
  <si>
    <t>Margarida Ramos</t>
  </si>
  <si>
    <t>Pedro Quintela</t>
  </si>
  <si>
    <t>Leonor Rocha</t>
  </si>
  <si>
    <t>Cristina Abreu</t>
  </si>
  <si>
    <t>Custos com transporte e ajudas de custo para deslocações de pessoal que participe no projeto - Reg. Art. 8.3.1.b</t>
  </si>
  <si>
    <t>Deslocação</t>
  </si>
  <si>
    <t>Mapa despesas</t>
  </si>
  <si>
    <t>Europcar Internacional</t>
  </si>
  <si>
    <t>Aluguer de viatura</t>
  </si>
  <si>
    <t>Débito direto Millennium</t>
  </si>
  <si>
    <t>Portagens</t>
  </si>
  <si>
    <t>Fatura/Recibo</t>
  </si>
  <si>
    <t>Prestação Serviços - WLP</t>
  </si>
  <si>
    <t>Wonderlevel Partners</t>
  </si>
  <si>
    <t>Carlos Fontes</t>
  </si>
  <si>
    <t>José Portugal</t>
  </si>
  <si>
    <t>Controlo analítico  quadrimestre</t>
  </si>
  <si>
    <t>Revisor oficial de contas</t>
  </si>
  <si>
    <t>Luis Miguel Damas &amp; Associados, SROC</t>
  </si>
  <si>
    <t>Patrícia Amaral</t>
  </si>
  <si>
    <t>Generali Seguros, SA</t>
  </si>
  <si>
    <t>Débito direto / Cartão Business (BPI)</t>
  </si>
  <si>
    <t>Deslocação - Uber</t>
  </si>
  <si>
    <t>Deslocação - refeições</t>
  </si>
  <si>
    <t>Deslocação - alojamentos</t>
  </si>
  <si>
    <t>QP_145</t>
  </si>
  <si>
    <t>51-30092</t>
  </si>
  <si>
    <t>51-30004 /    51-30073</t>
  </si>
  <si>
    <t>31-30001</t>
  </si>
  <si>
    <t>Extrato Abr.22</t>
  </si>
  <si>
    <t>4091908328</t>
  </si>
  <si>
    <t>FA 2022/112</t>
  </si>
  <si>
    <t>31-30009</t>
  </si>
  <si>
    <t>51-40007</t>
  </si>
  <si>
    <t>51-40003</t>
  </si>
  <si>
    <t>51-40010 /    51-40077</t>
  </si>
  <si>
    <t>Dinis Marques</t>
  </si>
  <si>
    <t>FA 2022/159</t>
  </si>
  <si>
    <t>Extrato Mai.22</t>
  </si>
  <si>
    <t>4116939453</t>
  </si>
  <si>
    <t>31-40005</t>
  </si>
  <si>
    <t>51-40009</t>
  </si>
  <si>
    <t>42631089</t>
  </si>
  <si>
    <t>Renovação PT: reservasdabiosfera.pt</t>
  </si>
  <si>
    <t>2022/000050</t>
  </si>
  <si>
    <t>Verbis Iberia - Tecnologias de Informação, Lda</t>
  </si>
  <si>
    <t>2022/101</t>
  </si>
  <si>
    <t>31-40001</t>
  </si>
  <si>
    <t>31-30011</t>
  </si>
  <si>
    <t>51-40006</t>
  </si>
  <si>
    <t>Extrato Jun.22</t>
  </si>
  <si>
    <t>4151530287</t>
  </si>
  <si>
    <t>FA 2022/201</t>
  </si>
  <si>
    <t>4208335714</t>
  </si>
  <si>
    <t>Extrato Jul.22</t>
  </si>
  <si>
    <t>FA 2022/253</t>
  </si>
  <si>
    <t>2022/311</t>
  </si>
  <si>
    <t>FA 2022/49</t>
  </si>
  <si>
    <t>Isabel Sampaio Soares</t>
  </si>
  <si>
    <t>2022-002212</t>
  </si>
  <si>
    <t>Desenvolvimento - website bilingue</t>
  </si>
  <si>
    <t>Custos Gerais - 5º quad</t>
  </si>
  <si>
    <t>Seg AT - 5º quad</t>
  </si>
  <si>
    <t>Fatura/Recibo - Comp Pagamento</t>
  </si>
  <si>
    <t xml:space="preserve">F 2022001/ 01360507 - P 2022001/ 02548335 </t>
  </si>
  <si>
    <t>31/03/2022   22/05/2022</t>
  </si>
  <si>
    <t>31/03/2022   22/05/2023</t>
  </si>
  <si>
    <t>28/03/2022    31/05/2022</t>
  </si>
  <si>
    <t>Tradução textos site - bilingue</t>
  </si>
  <si>
    <t>23%    0%</t>
  </si>
  <si>
    <t>Lara Rodrigues, Unipessoal, Lda</t>
  </si>
  <si>
    <t>FR T0002/1605</t>
  </si>
  <si>
    <t>711170957</t>
  </si>
  <si>
    <t>711160923</t>
  </si>
  <si>
    <t>711188362</t>
  </si>
  <si>
    <t>711202895</t>
  </si>
  <si>
    <t>Pag. MB</t>
  </si>
  <si>
    <t>51-50109</t>
  </si>
  <si>
    <t>51-50016 /    51-50081</t>
  </si>
  <si>
    <t>51-60001</t>
  </si>
  <si>
    <t>51-60008 /    51-60081</t>
  </si>
  <si>
    <t>51-60003</t>
  </si>
  <si>
    <t>51-60004</t>
  </si>
  <si>
    <t>51-60005</t>
  </si>
  <si>
    <t>51-60006</t>
  </si>
  <si>
    <t>51-60007</t>
  </si>
  <si>
    <t>31-60035</t>
  </si>
  <si>
    <t>31-60013</t>
  </si>
  <si>
    <t>31-60008</t>
  </si>
  <si>
    <t>31-60003</t>
  </si>
  <si>
    <t>31-60002</t>
  </si>
  <si>
    <t>EU442008451</t>
  </si>
  <si>
    <t>WIX.com</t>
  </si>
  <si>
    <t>31-60001</t>
  </si>
  <si>
    <t>51-50015</t>
  </si>
  <si>
    <t>31-50001</t>
  </si>
  <si>
    <t>31-50004</t>
  </si>
  <si>
    <t>51-50031</t>
  </si>
  <si>
    <t>51-50026</t>
  </si>
  <si>
    <t>51-60021</t>
  </si>
  <si>
    <t>31-50028</t>
  </si>
  <si>
    <t>31-50027</t>
  </si>
  <si>
    <t>31-50024</t>
  </si>
  <si>
    <t>31-50022</t>
  </si>
  <si>
    <t>711143606</t>
  </si>
  <si>
    <t>51-50087</t>
  </si>
  <si>
    <t>51-60095</t>
  </si>
  <si>
    <t>51-60091</t>
  </si>
  <si>
    <t>51-60088</t>
  </si>
  <si>
    <t>51-60085</t>
  </si>
  <si>
    <t>51-50068</t>
  </si>
  <si>
    <t>2A2201/2371</t>
  </si>
  <si>
    <t>13% e 23%</t>
  </si>
  <si>
    <t>Sardinha, Correia e Simão, Lda</t>
  </si>
  <si>
    <t>Marteleira Hotelaria, Lda</t>
  </si>
  <si>
    <t>51-30007 / 51-50078</t>
  </si>
  <si>
    <t>51-40045</t>
  </si>
  <si>
    <t>51-40058</t>
  </si>
  <si>
    <t>31-40019</t>
  </si>
  <si>
    <t>51-70020</t>
  </si>
  <si>
    <t>51-60016</t>
  </si>
  <si>
    <t>Cartão pré-pago</t>
  </si>
  <si>
    <t>Plano Premium Site RB</t>
  </si>
  <si>
    <t>51-40015</t>
  </si>
  <si>
    <t>51-40008</t>
  </si>
  <si>
    <t>Estudos, Projectos e Gestão de Empresas, SA</t>
  </si>
  <si>
    <t>Transportes Aéreos Portugueses, SA</t>
  </si>
  <si>
    <t>Deslocação - voos</t>
  </si>
  <si>
    <t>QP_146</t>
  </si>
  <si>
    <t>QP_147</t>
  </si>
  <si>
    <t>QP_148</t>
  </si>
  <si>
    <t>QP_149</t>
  </si>
  <si>
    <t>QP_150</t>
  </si>
  <si>
    <t>QP_151</t>
  </si>
  <si>
    <t>QP_152</t>
  </si>
  <si>
    <t>QP_153</t>
  </si>
  <si>
    <t>QP_154</t>
  </si>
  <si>
    <t>QP_155</t>
  </si>
  <si>
    <t>QP_156</t>
  </si>
  <si>
    <t>QP_157</t>
  </si>
  <si>
    <t>QP_158</t>
  </si>
  <si>
    <t>31-40003</t>
  </si>
  <si>
    <t>QP_159</t>
  </si>
  <si>
    <t>QP_160</t>
  </si>
  <si>
    <t>QP_161</t>
  </si>
  <si>
    <t>QP_162</t>
  </si>
  <si>
    <t>QP_163</t>
  </si>
  <si>
    <t>QP_164</t>
  </si>
  <si>
    <t>QP_165</t>
  </si>
  <si>
    <t>QP_166</t>
  </si>
  <si>
    <t>QP_167</t>
  </si>
  <si>
    <t>QP_168</t>
  </si>
  <si>
    <t>QP_169</t>
  </si>
  <si>
    <t>QP_170</t>
  </si>
  <si>
    <t>QP_171</t>
  </si>
  <si>
    <t>QP_172</t>
  </si>
  <si>
    <t>QP_173</t>
  </si>
  <si>
    <t>QP_174</t>
  </si>
  <si>
    <t>QP_175</t>
  </si>
  <si>
    <t>QP_176</t>
  </si>
  <si>
    <t>QP_177</t>
  </si>
  <si>
    <t>QP_178</t>
  </si>
  <si>
    <t>QP_179</t>
  </si>
  <si>
    <t>QP_180</t>
  </si>
  <si>
    <t>QP_181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</si>
</sst>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_ ;\-#,##0.00\ "/>
    <numFmt numFmtId="165" formatCode="dd/mm/yy;@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Founders Grotesk Regular"/>
      <family val="2"/>
    </font>
    <font>
      <b/>
      <sz val="14"/>
      <name val="Founders Grotesk Regular"/>
      <family val="2"/>
    </font>
    <font>
      <b/>
      <sz val="5"/>
      <name val="Founders Grotesk Regular"/>
      <family val="2"/>
    </font>
    <font>
      <sz val="8"/>
      <color theme="1"/>
      <name val="Founders Grotesk Regular"/>
      <family val="2"/>
    </font>
    <font>
      <b/>
      <sz val="9"/>
      <name val="Founders Grotesk Regular"/>
      <family val="2"/>
    </font>
    <font>
      <sz val="11"/>
      <color rgb="FF000000"/>
      <name val="Founders Grotesk Regular"/>
      <family val="2"/>
    </font>
    <font>
      <b/>
      <sz val="11"/>
      <color rgb="FF000000"/>
      <name val="Calibri"/>
      <family val="2"/>
    </font>
    <font>
      <sz val="9"/>
      <name val="Founders Grotesk Regular"/>
      <family val="2"/>
    </font>
    <font>
      <sz val="8"/>
      <name val="Founders Grotesk Regular"/>
      <family val="2"/>
    </font>
    <font>
      <b/>
      <sz val="10"/>
      <name val="Founders Grotesk Regular"/>
      <family val="2"/>
    </font>
    <font>
      <sz val="10"/>
      <color theme="1"/>
      <name val="Founders Grotesk Regular"/>
      <family val="2"/>
    </font>
    <font>
      <sz val="10"/>
      <name val="Arial"/>
      <family val="2"/>
    </font>
    <font>
      <sz val="10"/>
      <color theme="0"/>
      <name val="Founders Grotesk Regular"/>
      <family val="2"/>
    </font>
    <font>
      <sz val="8"/>
      <color theme="0"/>
      <name val="Founders Grotesk Regular"/>
      <family val="2"/>
    </font>
    <font>
      <b/>
      <sz val="12"/>
      <name val="Founders Grotesk Regular"/>
      <family val="2"/>
    </font>
    <font>
      <b/>
      <sz val="8"/>
      <color rgb="FF000000"/>
      <name val="Calibri"/>
      <family val="2"/>
    </font>
    <font>
      <sz val="8"/>
      <name val="Calibri"/>
      <family val="2"/>
      <scheme val="minor"/>
    </font>
    <font>
      <b/>
      <u/>
      <sz val="12"/>
      <color rgb="FFFF0000"/>
      <name val="Founders Grotesk Regula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31"/>
      </patternFill>
    </fill>
  </fills>
  <borders count="6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medium">
        <color rgb="FFFFFFFF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3" fillId="0" borderId="0"/>
    <xf numFmtId="0" fontId="13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8" fillId="3" borderId="7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 wrapText="1"/>
    </xf>
    <xf numFmtId="10" fontId="6" fillId="0" borderId="0" xfId="0" applyNumberFormat="1" applyFont="1" applyAlignment="1">
      <alignment vertical="center"/>
    </xf>
    <xf numFmtId="14" fontId="9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4" borderId="11" xfId="0" applyFont="1" applyFill="1" applyBorder="1" applyAlignment="1">
      <alignment vertical="center" wrapText="1"/>
    </xf>
    <xf numFmtId="0" fontId="10" fillId="4" borderId="12" xfId="0" applyFont="1" applyFill="1" applyBorder="1" applyAlignment="1">
      <alignment vertical="center"/>
    </xf>
    <xf numFmtId="0" fontId="10" fillId="5" borderId="13" xfId="0" applyFont="1" applyFill="1" applyBorder="1" applyAlignment="1">
      <alignment vertical="center"/>
    </xf>
    <xf numFmtId="0" fontId="10" fillId="5" borderId="14" xfId="0" applyFont="1" applyFill="1" applyBorder="1" applyAlignment="1">
      <alignment vertical="center"/>
    </xf>
    <xf numFmtId="49" fontId="2" fillId="0" borderId="15" xfId="0" applyNumberFormat="1" applyFont="1" applyBorder="1" applyAlignment="1">
      <alignment vertical="center" wrapText="1"/>
    </xf>
    <xf numFmtId="49" fontId="2" fillId="0" borderId="16" xfId="0" applyNumberFormat="1" applyFont="1" applyBorder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20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2" fillId="0" borderId="37" xfId="0" quotePrefix="1" applyNumberFormat="1" applyFont="1" applyBorder="1" applyAlignment="1">
      <alignment horizontal="center" vertical="center" wrapText="1"/>
    </xf>
    <xf numFmtId="49" fontId="2" fillId="0" borderId="39" xfId="0" quotePrefix="1" applyNumberFormat="1" applyFont="1" applyBorder="1" applyAlignment="1">
      <alignment horizontal="center" vertical="center" wrapText="1"/>
    </xf>
    <xf numFmtId="49" fontId="2" fillId="0" borderId="40" xfId="0" quotePrefix="1" applyNumberFormat="1" applyFont="1" applyBorder="1" applyAlignment="1">
      <alignment horizontal="center" vertical="center" wrapText="1"/>
    </xf>
    <xf numFmtId="49" fontId="2" fillId="0" borderId="41" xfId="0" quotePrefix="1" applyNumberFormat="1" applyFont="1" applyBorder="1" applyAlignment="1">
      <alignment horizontal="center" vertical="center" wrapText="1"/>
    </xf>
    <xf numFmtId="49" fontId="11" fillId="0" borderId="39" xfId="0" quotePrefix="1" applyNumberFormat="1" applyFont="1" applyBorder="1" applyAlignment="1">
      <alignment horizontal="center" vertical="center" wrapText="1"/>
    </xf>
    <xf numFmtId="1" fontId="2" fillId="0" borderId="44" xfId="0" applyNumberFormat="1" applyFont="1" applyBorder="1" applyAlignment="1" applyProtection="1">
      <alignment horizontal="center" vertical="center" wrapText="1"/>
      <protection locked="0"/>
    </xf>
    <xf numFmtId="1" fontId="2" fillId="0" borderId="48" xfId="0" applyNumberFormat="1" applyFont="1" applyBorder="1" applyAlignment="1" applyProtection="1">
      <alignment horizontal="center" vertical="center"/>
      <protection locked="0"/>
    </xf>
    <xf numFmtId="49" fontId="2" fillId="0" borderId="45" xfId="0" applyNumberFormat="1" applyFont="1" applyBorder="1" applyAlignment="1" applyProtection="1">
      <alignment horizontal="left" vertical="center" wrapText="1"/>
      <protection locked="0"/>
    </xf>
    <xf numFmtId="49" fontId="2" fillId="0" borderId="49" xfId="0" applyNumberFormat="1" applyFont="1" applyBorder="1" applyAlignment="1" applyProtection="1">
      <alignment horizontal="left" vertical="center" wrapText="1"/>
      <protection locked="0"/>
    </xf>
    <xf numFmtId="49" fontId="2" fillId="0" borderId="49" xfId="0" applyNumberFormat="1" applyFont="1" applyBorder="1" applyAlignment="1" applyProtection="1">
      <alignment horizontal="center" vertical="center" wrapText="1"/>
      <protection locked="0"/>
    </xf>
    <xf numFmtId="49" fontId="2" fillId="0" borderId="45" xfId="0" applyNumberFormat="1" applyFont="1" applyBorder="1" applyAlignment="1" applyProtection="1">
      <alignment horizontal="center" vertical="center" wrapText="1"/>
      <protection locked="0"/>
    </xf>
    <xf numFmtId="2" fontId="2" fillId="0" borderId="45" xfId="0" applyNumberFormat="1" applyFont="1" applyBorder="1" applyAlignment="1" applyProtection="1">
      <alignment horizontal="center" vertical="center" wrapText="1"/>
      <protection locked="0"/>
    </xf>
    <xf numFmtId="164" fontId="2" fillId="0" borderId="45" xfId="1" applyNumberFormat="1" applyFont="1" applyFill="1" applyBorder="1" applyAlignment="1" applyProtection="1">
      <alignment horizontal="right" vertical="center" wrapText="1"/>
      <protection locked="0"/>
    </xf>
    <xf numFmtId="10" fontId="2" fillId="0" borderId="50" xfId="0" applyNumberFormat="1" applyFont="1" applyBorder="1" applyAlignment="1" applyProtection="1">
      <alignment horizontal="center" vertical="center" wrapText="1"/>
      <protection locked="0"/>
    </xf>
    <xf numFmtId="164" fontId="11" fillId="0" borderId="45" xfId="1" applyNumberFormat="1" applyFont="1" applyFill="1" applyBorder="1" applyAlignment="1" applyProtection="1">
      <alignment horizontal="right" vertical="center" wrapText="1"/>
    </xf>
    <xf numFmtId="49" fontId="2" fillId="0" borderId="46" xfId="0" applyNumberFormat="1" applyFont="1" applyBorder="1" applyAlignment="1" applyProtection="1">
      <alignment horizontal="left" vertical="center" wrapText="1"/>
      <protection locked="0"/>
    </xf>
    <xf numFmtId="4" fontId="11" fillId="6" borderId="45" xfId="0" applyNumberFormat="1" applyFont="1" applyFill="1" applyBorder="1" applyAlignment="1" applyProtection="1">
      <alignment vertical="center"/>
      <protection locked="0"/>
    </xf>
    <xf numFmtId="49" fontId="2" fillId="6" borderId="47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14" fillId="0" borderId="0" xfId="2" applyFont="1" applyAlignment="1" applyProtection="1">
      <alignment horizontal="left" vertical="center"/>
      <protection locked="0"/>
    </xf>
    <xf numFmtId="0" fontId="12" fillId="5" borderId="52" xfId="0" applyFont="1" applyFill="1" applyBorder="1" applyAlignment="1">
      <alignment vertical="center" wrapText="1"/>
    </xf>
    <xf numFmtId="0" fontId="12" fillId="5" borderId="53" xfId="0" applyFont="1" applyFill="1" applyBorder="1" applyAlignment="1">
      <alignment vertical="center"/>
    </xf>
    <xf numFmtId="0" fontId="2" fillId="4" borderId="53" xfId="0" applyFont="1" applyFill="1" applyBorder="1" applyAlignment="1">
      <alignment vertical="center"/>
    </xf>
    <xf numFmtId="0" fontId="2" fillId="4" borderId="53" xfId="0" applyFont="1" applyFill="1" applyBorder="1" applyAlignment="1">
      <alignment horizontal="center" vertical="center" wrapText="1"/>
    </xf>
    <xf numFmtId="0" fontId="2" fillId="5" borderId="53" xfId="0" applyFont="1" applyFill="1" applyBorder="1" applyAlignment="1">
      <alignment vertical="center"/>
    </xf>
    <xf numFmtId="0" fontId="2" fillId="5" borderId="16" xfId="0" applyFont="1" applyFill="1" applyBorder="1" applyAlignment="1">
      <alignment vertical="center"/>
    </xf>
    <xf numFmtId="0" fontId="2" fillId="0" borderId="54" xfId="0" applyFont="1" applyBorder="1" applyAlignment="1">
      <alignment vertical="center"/>
    </xf>
    <xf numFmtId="4" fontId="11" fillId="0" borderId="56" xfId="0" applyNumberFormat="1" applyFont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7" borderId="32" xfId="0" applyFont="1" applyFill="1" applyBorder="1" applyAlignment="1">
      <alignment vertical="center"/>
    </xf>
    <xf numFmtId="4" fontId="11" fillId="0" borderId="57" xfId="0" applyNumberFormat="1" applyFont="1" applyBorder="1" applyAlignment="1">
      <alignment horizontal="right" vertical="center"/>
    </xf>
    <xf numFmtId="0" fontId="2" fillId="4" borderId="54" xfId="0" applyFont="1" applyFill="1" applyBorder="1" applyAlignment="1">
      <alignment horizontal="center" vertical="center"/>
    </xf>
    <xf numFmtId="0" fontId="10" fillId="4" borderId="58" xfId="0" applyFont="1" applyFill="1" applyBorder="1" applyAlignment="1">
      <alignment vertical="center" wrapText="1"/>
    </xf>
    <xf numFmtId="0" fontId="10" fillId="4" borderId="10" xfId="0" applyFont="1" applyFill="1" applyBorder="1" applyAlignment="1">
      <alignment vertical="center"/>
    </xf>
    <xf numFmtId="0" fontId="10" fillId="5" borderId="9" xfId="0" applyFont="1" applyFill="1" applyBorder="1" applyAlignment="1">
      <alignment vertical="center"/>
    </xf>
    <xf numFmtId="0" fontId="10" fillId="5" borderId="59" xfId="0" applyFont="1" applyFill="1" applyBorder="1" applyAlignment="1">
      <alignment vertical="center"/>
    </xf>
    <xf numFmtId="0" fontId="10" fillId="2" borderId="60" xfId="0" applyFont="1" applyFill="1" applyBorder="1" applyAlignment="1">
      <alignment vertical="center"/>
    </xf>
    <xf numFmtId="0" fontId="10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49" fontId="2" fillId="0" borderId="38" xfId="0" quotePrefix="1" applyNumberFormat="1" applyFont="1" applyBorder="1" applyAlignment="1">
      <alignment horizontal="center" vertical="center" wrapText="1"/>
    </xf>
    <xf numFmtId="0" fontId="12" fillId="0" borderId="0" xfId="0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center"/>
      <protection locked="0"/>
    </xf>
    <xf numFmtId="0" fontId="16" fillId="0" borderId="61" xfId="0" applyFont="1" applyBorder="1" applyAlignment="1">
      <alignment vertical="center"/>
    </xf>
    <xf numFmtId="0" fontId="16" fillId="0" borderId="62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4" fontId="17" fillId="3" borderId="7" xfId="0" applyNumberFormat="1" applyFont="1" applyFill="1" applyBorder="1" applyAlignment="1">
      <alignment vertical="center"/>
    </xf>
    <xf numFmtId="0" fontId="8" fillId="3" borderId="7" xfId="0" applyFont="1" applyFill="1" applyBorder="1" applyAlignment="1">
      <alignment horizontal="center" vertical="center"/>
    </xf>
    <xf numFmtId="165" fontId="2" fillId="0" borderId="49" xfId="0" applyNumberFormat="1" applyFont="1" applyBorder="1" applyAlignment="1" applyProtection="1">
      <alignment horizontal="center" vertical="center" wrapText="1"/>
      <protection locked="0"/>
    </xf>
    <xf numFmtId="49" fontId="2" fillId="0" borderId="46" xfId="0" applyNumberFormat="1" applyFont="1" applyBorder="1" applyAlignment="1" applyProtection="1">
      <alignment horizontal="center" vertical="center" wrapText="1"/>
      <protection locked="0"/>
    </xf>
    <xf numFmtId="9" fontId="2" fillId="0" borderId="45" xfId="5" applyFont="1" applyFill="1" applyBorder="1" applyAlignment="1" applyProtection="1">
      <alignment horizontal="center" vertical="center" wrapText="1"/>
      <protection locked="0"/>
    </xf>
    <xf numFmtId="1" fontId="2" fillId="0" borderId="43" xfId="0" applyNumberFormat="1" applyFont="1" applyBorder="1" applyAlignment="1" applyProtection="1">
      <alignment horizontal="center" vertical="center" wrapText="1"/>
      <protection locked="0"/>
    </xf>
    <xf numFmtId="4" fontId="11" fillId="0" borderId="45" xfId="0" applyNumberFormat="1" applyFont="1" applyBorder="1" applyAlignment="1" applyProtection="1">
      <alignment vertical="center"/>
      <protection locked="0"/>
    </xf>
    <xf numFmtId="49" fontId="2" fillId="0" borderId="47" xfId="0" applyNumberFormat="1" applyFont="1" applyBorder="1" applyAlignment="1" applyProtection="1">
      <alignment horizontal="left" vertical="center" wrapText="1"/>
      <protection locked="0"/>
    </xf>
    <xf numFmtId="9" fontId="2" fillId="0" borderId="0" xfId="5" applyFont="1" applyAlignment="1" applyProtection="1">
      <alignment vertical="center"/>
    </xf>
    <xf numFmtId="9" fontId="2" fillId="0" borderId="0" xfId="5" applyFont="1" applyFill="1" applyBorder="1" applyAlignment="1" applyProtection="1">
      <alignment vertical="center"/>
    </xf>
    <xf numFmtId="9" fontId="2" fillId="0" borderId="5" xfId="5" applyFont="1" applyFill="1" applyBorder="1" applyAlignment="1" applyProtection="1">
      <alignment vertical="center"/>
    </xf>
    <xf numFmtId="9" fontId="9" fillId="0" borderId="0" xfId="5" applyFont="1" applyFill="1" applyBorder="1" applyAlignment="1" applyProtection="1">
      <alignment vertical="center"/>
    </xf>
    <xf numFmtId="9" fontId="6" fillId="0" borderId="0" xfId="5" applyFont="1" applyFill="1" applyBorder="1" applyAlignment="1" applyProtection="1">
      <alignment horizontal="center" vertical="center"/>
    </xf>
    <xf numFmtId="9" fontId="10" fillId="0" borderId="9" xfId="5" applyFont="1" applyFill="1" applyBorder="1" applyAlignment="1" applyProtection="1">
      <alignment vertical="center"/>
    </xf>
    <xf numFmtId="9" fontId="10" fillId="0" borderId="0" xfId="5" applyFont="1" applyFill="1" applyBorder="1" applyAlignment="1" applyProtection="1">
      <alignment vertical="center"/>
    </xf>
    <xf numFmtId="9" fontId="10" fillId="4" borderId="12" xfId="5" applyFont="1" applyFill="1" applyBorder="1" applyAlignment="1" applyProtection="1">
      <alignment vertical="center"/>
    </xf>
    <xf numFmtId="9" fontId="2" fillId="0" borderId="39" xfId="5" quotePrefix="1" applyFont="1" applyFill="1" applyBorder="1" applyAlignment="1" applyProtection="1">
      <alignment horizontal="center" vertical="center" wrapText="1"/>
    </xf>
    <xf numFmtId="9" fontId="2" fillId="4" borderId="53" xfId="5" applyFont="1" applyFill="1" applyBorder="1" applyAlignment="1" applyProtection="1">
      <alignment vertical="center"/>
    </xf>
    <xf numFmtId="9" fontId="15" fillId="0" borderId="0" xfId="5" applyFont="1" applyFill="1" applyBorder="1" applyAlignment="1" applyProtection="1">
      <alignment vertical="center"/>
    </xf>
    <xf numFmtId="1" fontId="2" fillId="0" borderId="45" xfId="0" applyNumberFormat="1" applyFont="1" applyBorder="1" applyAlignment="1" applyProtection="1">
      <alignment horizontal="center" vertical="center" wrapText="1"/>
      <protection locked="0"/>
    </xf>
    <xf numFmtId="49" fontId="2" fillId="0" borderId="67" xfId="0" applyNumberFormat="1" applyFont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vertical="center"/>
    </xf>
    <xf numFmtId="14" fontId="2" fillId="0" borderId="49" xfId="0" applyNumberFormat="1" applyFont="1" applyBorder="1" applyAlignment="1" applyProtection="1">
      <alignment horizontal="center" vertical="center" wrapText="1"/>
      <protection locked="0"/>
    </xf>
    <xf numFmtId="165" fontId="2" fillId="0" borderId="48" xfId="0" applyNumberFormat="1" applyFont="1" applyBorder="1" applyAlignment="1" applyProtection="1">
      <alignment horizontal="center" vertical="center" wrapText="1"/>
      <protection locked="0"/>
    </xf>
    <xf numFmtId="14" fontId="2" fillId="0" borderId="45" xfId="0" applyNumberFormat="1" applyFont="1" applyBorder="1" applyAlignment="1" applyProtection="1">
      <alignment horizontal="center" vertical="center" wrapText="1"/>
      <protection locked="0"/>
    </xf>
    <xf numFmtId="1" fontId="2" fillId="0" borderId="49" xfId="0" applyNumberFormat="1" applyFont="1" applyBorder="1" applyAlignment="1" applyProtection="1">
      <alignment horizontal="center" vertical="center" wrapText="1"/>
      <protection locked="0"/>
    </xf>
    <xf numFmtId="2" fontId="2" fillId="0" borderId="44" xfId="0" applyNumberFormat="1" applyFont="1" applyBorder="1" applyAlignment="1" applyProtection="1">
      <alignment horizontal="center" vertical="center" wrapText="1"/>
      <protection locked="0"/>
    </xf>
    <xf numFmtId="1" fontId="2" fillId="0" borderId="49" xfId="0" quotePrefix="1" applyNumberFormat="1" applyFont="1" applyBorder="1" applyAlignment="1" applyProtection="1">
      <alignment horizontal="center" vertical="center" wrapText="1"/>
      <protection locked="0"/>
    </xf>
    <xf numFmtId="49" fontId="2" fillId="0" borderId="51" xfId="0" applyNumberFormat="1" applyFont="1" applyBorder="1" applyAlignment="1" applyProtection="1">
      <alignment horizontal="center" vertical="center" wrapText="1"/>
      <protection locked="0"/>
    </xf>
    <xf numFmtId="49" fontId="2" fillId="0" borderId="44" xfId="0" applyNumberFormat="1" applyFont="1" applyBorder="1" applyAlignment="1" applyProtection="1">
      <alignment horizontal="center" vertical="center" wrapText="1"/>
      <protection locked="0"/>
    </xf>
    <xf numFmtId="0" fontId="11" fillId="4" borderId="55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4" fontId="2" fillId="4" borderId="0" xfId="0" applyNumberFormat="1" applyFont="1" applyFill="1" applyAlignment="1">
      <alignment horizontal="center" vertical="center"/>
    </xf>
    <xf numFmtId="4" fontId="2" fillId="4" borderId="10" xfId="0" applyNumberFormat="1" applyFont="1" applyFill="1" applyBorder="1" applyAlignment="1">
      <alignment horizontal="center" vertical="center"/>
    </xf>
    <xf numFmtId="0" fontId="11" fillId="0" borderId="6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63" xfId="0" applyFont="1" applyBorder="1" applyAlignment="1">
      <alignment horizontal="center" vertical="top" wrapText="1"/>
    </xf>
    <xf numFmtId="0" fontId="2" fillId="0" borderId="64" xfId="0" applyFont="1" applyBorder="1" applyAlignment="1">
      <alignment horizontal="center" vertical="top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9" fontId="2" fillId="0" borderId="28" xfId="5" applyFont="1" applyFill="1" applyBorder="1" applyAlignment="1" applyProtection="1">
      <alignment horizontal="center" vertical="center" wrapText="1"/>
    </xf>
    <xf numFmtId="9" fontId="2" fillId="0" borderId="34" xfId="5" applyFont="1" applyFill="1" applyBorder="1" applyAlignment="1" applyProtection="1">
      <alignment horizontal="center" vertical="center" wrapText="1"/>
    </xf>
    <xf numFmtId="49" fontId="2" fillId="6" borderId="28" xfId="0" applyNumberFormat="1" applyFont="1" applyFill="1" applyBorder="1" applyAlignment="1">
      <alignment horizontal="center" vertical="center" wrapText="1"/>
    </xf>
    <xf numFmtId="49" fontId="2" fillId="6" borderId="34" xfId="0" applyNumberFormat="1" applyFont="1" applyFill="1" applyBorder="1" applyAlignment="1">
      <alignment horizontal="center" vertical="center" wrapText="1"/>
    </xf>
    <xf numFmtId="49" fontId="2" fillId="6" borderId="40" xfId="0" applyNumberFormat="1" applyFont="1" applyFill="1" applyBorder="1" applyAlignment="1">
      <alignment horizontal="center" vertical="center" wrapText="1"/>
    </xf>
    <xf numFmtId="49" fontId="6" fillId="0" borderId="23" xfId="0" applyNumberFormat="1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 wrapText="1"/>
    </xf>
    <xf numFmtId="49" fontId="11" fillId="0" borderId="18" xfId="0" applyNumberFormat="1" applyFont="1" applyBorder="1" applyAlignment="1">
      <alignment horizontal="center" vertical="center" wrapText="1"/>
    </xf>
    <xf numFmtId="49" fontId="11" fillId="0" borderId="19" xfId="0" applyNumberFormat="1" applyFont="1" applyBorder="1" applyAlignment="1">
      <alignment horizontal="center" vertical="center" wrapText="1"/>
    </xf>
    <xf numFmtId="49" fontId="11" fillId="0" borderId="20" xfId="0" applyNumberFormat="1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6" borderId="33" xfId="0" applyNumberFormat="1" applyFont="1" applyFill="1" applyBorder="1" applyAlignment="1">
      <alignment horizontal="center" vertical="center"/>
    </xf>
    <xf numFmtId="49" fontId="2" fillId="6" borderId="36" xfId="0" applyNumberFormat="1" applyFont="1" applyFill="1" applyBorder="1" applyAlignment="1">
      <alignment horizontal="center" vertical="center"/>
    </xf>
    <xf numFmtId="49" fontId="2" fillId="6" borderId="42" xfId="0" applyNumberFormat="1" applyFont="1" applyFill="1" applyBorder="1" applyAlignment="1">
      <alignment horizontal="center" vertical="center"/>
    </xf>
    <xf numFmtId="49" fontId="2" fillId="0" borderId="39" xfId="0" quotePrefix="1" applyNumberFormat="1" applyFont="1" applyBorder="1" applyAlignment="1">
      <alignment horizontal="center" vertical="center" wrapText="1"/>
    </xf>
    <xf numFmtId="49" fontId="2" fillId="0" borderId="38" xfId="0" quotePrefix="1" applyNumberFormat="1" applyFont="1" applyBorder="1" applyAlignment="1">
      <alignment horizontal="center" vertical="center" wrapText="1"/>
    </xf>
    <xf numFmtId="49" fontId="11" fillId="6" borderId="17" xfId="0" applyNumberFormat="1" applyFont="1" applyFill="1" applyBorder="1" applyAlignment="1">
      <alignment horizontal="center" vertical="center"/>
    </xf>
    <xf numFmtId="49" fontId="11" fillId="6" borderId="25" xfId="0" applyNumberFormat="1" applyFont="1" applyFill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 wrapText="1"/>
    </xf>
    <xf numFmtId="49" fontId="2" fillId="0" borderId="35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49" fontId="2" fillId="0" borderId="5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4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45" xfId="0" applyNumberFormat="1" applyFont="1" applyFill="1" applyBorder="1" applyAlignment="1" applyProtection="1">
      <alignment vertical="center"/>
      <protection locked="0"/>
    </xf>
    <xf numFmtId="49" fontId="2" fillId="0" borderId="47" xfId="0" applyNumberFormat="1" applyFont="1" applyFill="1" applyBorder="1" applyAlignment="1" applyProtection="1">
      <alignment horizontal="left" vertical="center" wrapText="1"/>
      <protection locked="0"/>
    </xf>
  </cellXfs>
  <cellStyles count="6">
    <cellStyle name="Moeda" xfId="1" builtinId="4"/>
    <cellStyle name="Moeda 2" xfId="4" xr:uid="{00000000-0005-0000-0000-000001000000}"/>
    <cellStyle name="Normal" xfId="0" builtinId="0"/>
    <cellStyle name="Normal 2" xfId="2" xr:uid="{00000000-0005-0000-0000-000003000000}"/>
    <cellStyle name="Normal 2 2" xfId="3" xr:uid="{00000000-0005-0000-0000-000004000000}"/>
    <cellStyle name="Percentagem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19050</xdr:rowOff>
    </xdr:from>
    <xdr:to>
      <xdr:col>6</xdr:col>
      <xdr:colOff>600075</xdr:colOff>
      <xdr:row>12</xdr:row>
      <xdr:rowOff>102666</xdr:rowOff>
    </xdr:to>
    <xdr:grpSp>
      <xdr:nvGrpSpPr>
        <xdr:cNvPr id="4" name="Agrupar 3">
          <a:extLst>
            <a:ext uri="{FF2B5EF4-FFF2-40B4-BE49-F238E27FC236}">
              <a16:creationId xmlns:a16="http://schemas.microsoft.com/office/drawing/2014/main" id="{FCE39742-9454-429B-BDE4-3D9AAC8144DF}"/>
            </a:ext>
          </a:extLst>
        </xdr:cNvPr>
        <xdr:cNvGrpSpPr/>
      </xdr:nvGrpSpPr>
      <xdr:grpSpPr>
        <a:xfrm>
          <a:off x="295275" y="180975"/>
          <a:ext cx="5514975" cy="1864791"/>
          <a:chOff x="295275" y="180975"/>
          <a:chExt cx="5534025" cy="1864791"/>
        </a:xfrm>
      </xdr:grpSpPr>
      <xdr:pic>
        <xdr:nvPicPr>
          <xdr:cNvPr id="2" name="Imagem 25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5482"/>
          <a:stretch>
            <a:fillRect/>
          </a:stretch>
        </xdr:blipFill>
        <xdr:spPr bwMode="auto">
          <a:xfrm>
            <a:off x="295275" y="180975"/>
            <a:ext cx="2457450" cy="183171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" name="Imagem 26" descr="Digital_PT_4C_V_FC_AmbienteAC_email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90824" y="381000"/>
            <a:ext cx="3038476" cy="166476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ile4\spp\Users\susanaE\Documents\EEA%20Grants\Projetos%20Pr&#233;-definidos\Garrafas%20de%20Pl&#225;stico\Anexo%20IV%20-%20Formul&#225;rio%20Apresenta&#231;&#227;o%20de%20Despesas%20PDP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 - Folha de Rosto"/>
      <sheetName val="II - Lista Documentos Despesa "/>
      <sheetName val="III - Custos unitários desloc"/>
    </sheetNames>
    <sheetDataSet>
      <sheetData sheetId="0" refreshError="1"/>
      <sheetData sheetId="1" refreshError="1">
        <row r="43">
          <cell r="D43" t="str">
            <v>Fatura</v>
          </cell>
        </row>
        <row r="44">
          <cell r="D44" t="str">
            <v>Fatura-recibo</v>
          </cell>
        </row>
        <row r="45">
          <cell r="D45" t="str">
            <v>Mapa de despesa</v>
          </cell>
        </row>
        <row r="46">
          <cell r="D46" t="str">
            <v>Relatório auditor independente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F298"/>
  <sheetViews>
    <sheetView tabSelected="1" topLeftCell="B23" zoomScaleNormal="100" workbookViewId="0">
      <pane xSplit="2" ySplit="4" topLeftCell="L156" activePane="bottomRight" state="frozen"/>
      <selection activeCell="B23" sqref="B23"/>
      <selection pane="topRight" activeCell="D23" sqref="D23"/>
      <selection pane="bottomLeft" activeCell="B27" sqref="B27"/>
      <selection pane="bottomRight" activeCell="S158" sqref="S158"/>
    </sheetView>
  </sheetViews>
  <sheetFormatPr defaultColWidth="2.28515625" defaultRowHeight="12.75"/>
  <cols>
    <col min="1" max="1" width="2.28515625" style="2"/>
    <col min="2" max="2" width="16.7109375" style="1" customWidth="1"/>
    <col min="3" max="3" width="11.5703125" style="2" customWidth="1"/>
    <col min="4" max="4" width="16.140625" style="2" customWidth="1"/>
    <col min="5" max="5" width="14.5703125" style="2" customWidth="1"/>
    <col min="6" max="6" width="16.85546875" style="2" customWidth="1"/>
    <col min="7" max="7" width="13.5703125" style="2" customWidth="1"/>
    <col min="8" max="8" width="15.140625" style="2" customWidth="1"/>
    <col min="9" max="9" width="12.7109375" style="2" customWidth="1"/>
    <col min="10" max="10" width="14.28515625" style="2" customWidth="1"/>
    <col min="11" max="11" width="12.42578125" style="2" customWidth="1"/>
    <col min="12" max="12" width="11.42578125" style="2" customWidth="1"/>
    <col min="13" max="13" width="10.7109375" style="2" customWidth="1"/>
    <col min="14" max="14" width="9.7109375" style="92" customWidth="1"/>
    <col min="15" max="15" width="11.140625" style="2" customWidth="1"/>
    <col min="16" max="16" width="10.7109375" style="2" customWidth="1"/>
    <col min="17" max="17" width="14.42578125" style="2" customWidth="1"/>
    <col min="18" max="18" width="22.7109375" style="2" customWidth="1"/>
    <col min="19" max="19" width="14.85546875" style="2" customWidth="1"/>
    <col min="20" max="20" width="15.5703125" style="2" customWidth="1"/>
    <col min="21" max="21" width="3.7109375" style="2" customWidth="1"/>
    <col min="22" max="22" width="9.28515625" style="2" customWidth="1"/>
    <col min="23" max="23" width="12.7109375" style="2" customWidth="1"/>
    <col min="24" max="30" width="2.28515625" style="2"/>
    <col min="31" max="31" width="3.42578125" style="2" bestFit="1" customWidth="1"/>
    <col min="32" max="16384" width="2.28515625" style="2"/>
  </cols>
  <sheetData>
    <row r="1" spans="2:24" ht="12.75" customHeight="1">
      <c r="N1" s="91"/>
    </row>
    <row r="2" spans="2:24" ht="12.75" customHeight="1">
      <c r="N2" s="91"/>
    </row>
    <row r="3" spans="2:24" ht="12.75" customHeight="1">
      <c r="N3" s="91"/>
    </row>
    <row r="4" spans="2:24" ht="12.75" customHeight="1">
      <c r="N4" s="91"/>
    </row>
    <row r="5" spans="2:24" ht="12.75" customHeight="1">
      <c r="N5" s="91"/>
    </row>
    <row r="6" spans="2:24" ht="12.75" customHeight="1">
      <c r="N6" s="91"/>
    </row>
    <row r="7" spans="2:24" ht="12.75" customHeight="1">
      <c r="N7" s="91"/>
    </row>
    <row r="8" spans="2:24" ht="12.75" customHeight="1">
      <c r="N8" s="91"/>
    </row>
    <row r="9" spans="2:24" ht="12.75" customHeight="1">
      <c r="N9" s="91"/>
    </row>
    <row r="10" spans="2:24" ht="12.75" customHeight="1">
      <c r="N10" s="91"/>
    </row>
    <row r="11" spans="2:24" ht="12.75" customHeight="1">
      <c r="N11" s="91"/>
    </row>
    <row r="12" spans="2:24" ht="12.75" customHeight="1">
      <c r="B12"/>
      <c r="N12" s="91"/>
    </row>
    <row r="13" spans="2:24" ht="12.75" customHeight="1" thickBot="1">
      <c r="N13" s="91"/>
    </row>
    <row r="14" spans="2:24" ht="22.5" customHeight="1" thickTop="1" thickBot="1">
      <c r="B14" s="132" t="s">
        <v>40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4"/>
    </row>
    <row r="15" spans="2:24" ht="12" customHeight="1" thickTop="1" thickBot="1">
      <c r="Q15" s="3"/>
      <c r="R15" s="3"/>
      <c r="S15" s="3"/>
      <c r="T15" s="3"/>
      <c r="U15" s="4"/>
      <c r="V15" s="4"/>
      <c r="W15" s="4"/>
    </row>
    <row r="16" spans="2:24" ht="3.75" customHeight="1" thickTop="1"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93"/>
      <c r="O16" s="6"/>
      <c r="P16" s="6"/>
      <c r="Q16" s="6"/>
      <c r="R16" s="6"/>
      <c r="S16" s="6"/>
      <c r="T16" s="6"/>
      <c r="U16" s="7"/>
      <c r="V16" s="7"/>
      <c r="W16" s="7"/>
      <c r="X16" s="8"/>
    </row>
    <row r="17" spans="2:32" s="12" customFormat="1" ht="35.25" customHeight="1" thickBot="1">
      <c r="B17" s="9"/>
      <c r="C17" s="10"/>
      <c r="D17" s="81" t="s">
        <v>0</v>
      </c>
      <c r="E17" s="11" t="s">
        <v>48</v>
      </c>
      <c r="F17" s="74"/>
      <c r="G17" s="135" t="s">
        <v>46</v>
      </c>
      <c r="H17" s="135"/>
      <c r="I17" s="136" t="s">
        <v>47</v>
      </c>
      <c r="J17" s="136"/>
      <c r="K17" s="136"/>
      <c r="L17" s="136"/>
      <c r="M17" s="136"/>
      <c r="N17" s="136"/>
      <c r="U17" s="10"/>
      <c r="V17" s="13"/>
      <c r="W17" s="14"/>
      <c r="X17" s="15"/>
    </row>
    <row r="18" spans="2:32" s="12" customFormat="1" ht="3.75" customHeight="1">
      <c r="B18" s="16"/>
      <c r="D18" s="82"/>
      <c r="F18" s="137"/>
      <c r="G18" s="137"/>
      <c r="H18" s="137"/>
      <c r="I18" s="137"/>
      <c r="J18" s="137"/>
      <c r="K18" s="137"/>
      <c r="N18" s="94"/>
      <c r="X18" s="15"/>
    </row>
    <row r="19" spans="2:32" s="12" customFormat="1" ht="31.5" customHeight="1" thickBot="1">
      <c r="B19" s="9"/>
      <c r="C19" s="13"/>
      <c r="D19" s="81" t="s">
        <v>45</v>
      </c>
      <c r="E19" s="84">
        <v>6</v>
      </c>
      <c r="G19" s="135" t="s">
        <v>1</v>
      </c>
      <c r="H19" s="135"/>
      <c r="I19" s="74" t="s">
        <v>2</v>
      </c>
      <c r="J19" s="83">
        <v>44621</v>
      </c>
      <c r="K19" s="74" t="s">
        <v>3</v>
      </c>
      <c r="L19" s="83">
        <v>44742</v>
      </c>
      <c r="M19" s="17"/>
      <c r="N19" s="95"/>
      <c r="O19" s="10"/>
      <c r="P19" s="18"/>
      <c r="Q19" s="19"/>
      <c r="R19" s="18"/>
      <c r="X19" s="15"/>
    </row>
    <row r="20" spans="2:32" ht="3.75" customHeight="1" thickBot="1">
      <c r="B20" s="20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96"/>
      <c r="O20" s="21"/>
      <c r="P20" s="21"/>
      <c r="Q20" s="22"/>
      <c r="R20" s="22"/>
      <c r="S20" s="22"/>
      <c r="T20" s="22"/>
      <c r="U20" s="22"/>
      <c r="V20" s="22"/>
      <c r="W20" s="22"/>
      <c r="X20" s="8"/>
    </row>
    <row r="21" spans="2:32" ht="6" customHeight="1" thickTop="1" thickBo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97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</row>
    <row r="22" spans="2:32" ht="6" customHeight="1" thickTop="1">
      <c r="B22" s="25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98"/>
      <c r="O22" s="26"/>
      <c r="P22" s="26"/>
      <c r="Q22" s="26"/>
      <c r="R22" s="26"/>
      <c r="S22" s="26"/>
      <c r="T22" s="26"/>
      <c r="U22" s="26"/>
      <c r="V22" s="27"/>
      <c r="W22" s="28"/>
      <c r="X22" s="24"/>
      <c r="Y22" s="24"/>
    </row>
    <row r="23" spans="2:32" s="31" customFormat="1" ht="27" customHeight="1">
      <c r="B23" s="29"/>
      <c r="C23" s="30"/>
      <c r="D23" s="138" t="s">
        <v>4</v>
      </c>
      <c r="E23" s="139"/>
      <c r="F23" s="140" t="s">
        <v>5</v>
      </c>
      <c r="G23" s="141"/>
      <c r="H23" s="141"/>
      <c r="I23" s="142"/>
      <c r="J23" s="143" t="s">
        <v>6</v>
      </c>
      <c r="K23" s="141"/>
      <c r="L23" s="141"/>
      <c r="M23" s="141"/>
      <c r="N23" s="141"/>
      <c r="O23" s="141"/>
      <c r="P23" s="141"/>
      <c r="Q23" s="142"/>
      <c r="R23" s="121" t="s">
        <v>7</v>
      </c>
      <c r="S23" s="121" t="s">
        <v>8</v>
      </c>
      <c r="T23" s="156" t="s">
        <v>9</v>
      </c>
      <c r="U23" s="157"/>
      <c r="V23" s="152" t="s">
        <v>41</v>
      </c>
      <c r="W23" s="153"/>
    </row>
    <row r="24" spans="2:32" s="31" customFormat="1" ht="24" customHeight="1">
      <c r="B24" s="146" t="s">
        <v>10</v>
      </c>
      <c r="C24" s="124" t="s">
        <v>11</v>
      </c>
      <c r="D24" s="144" t="s">
        <v>12</v>
      </c>
      <c r="E24" s="144" t="s">
        <v>13</v>
      </c>
      <c r="F24" s="144" t="s">
        <v>14</v>
      </c>
      <c r="G24" s="144" t="s">
        <v>15</v>
      </c>
      <c r="H24" s="32"/>
      <c r="I24" s="121" t="s">
        <v>16</v>
      </c>
      <c r="J24" s="123" t="s">
        <v>15</v>
      </c>
      <c r="K24" s="32"/>
      <c r="L24" s="121" t="s">
        <v>16</v>
      </c>
      <c r="M24" s="123" t="s">
        <v>18</v>
      </c>
      <c r="N24" s="125" t="s">
        <v>19</v>
      </c>
      <c r="O24" s="154" t="s">
        <v>20</v>
      </c>
      <c r="P24" s="121" t="s">
        <v>21</v>
      </c>
      <c r="Q24" s="130" t="s">
        <v>22</v>
      </c>
      <c r="R24" s="122"/>
      <c r="S24" s="122"/>
      <c r="T24" s="158"/>
      <c r="U24" s="159"/>
      <c r="V24" s="127" t="s">
        <v>23</v>
      </c>
      <c r="W24" s="147" t="s">
        <v>9</v>
      </c>
    </row>
    <row r="25" spans="2:32" s="31" customFormat="1" ht="20.25" customHeight="1">
      <c r="B25" s="146"/>
      <c r="C25" s="124"/>
      <c r="D25" s="145"/>
      <c r="E25" s="145"/>
      <c r="F25" s="145"/>
      <c r="G25" s="145"/>
      <c r="H25" s="33" t="s">
        <v>17</v>
      </c>
      <c r="I25" s="122"/>
      <c r="J25" s="124"/>
      <c r="K25" s="33" t="s">
        <v>17</v>
      </c>
      <c r="L25" s="122"/>
      <c r="M25" s="124"/>
      <c r="N25" s="126"/>
      <c r="O25" s="155"/>
      <c r="P25" s="122"/>
      <c r="Q25" s="131"/>
      <c r="R25" s="122"/>
      <c r="S25" s="122"/>
      <c r="T25" s="158"/>
      <c r="U25" s="159"/>
      <c r="V25" s="128"/>
      <c r="W25" s="148"/>
    </row>
    <row r="26" spans="2:32" s="31" customFormat="1" ht="15" customHeight="1">
      <c r="B26" s="34" t="s">
        <v>24</v>
      </c>
      <c r="C26" s="75" t="s">
        <v>25</v>
      </c>
      <c r="D26" s="35" t="s">
        <v>26</v>
      </c>
      <c r="E26" s="35" t="s">
        <v>27</v>
      </c>
      <c r="F26" s="36" t="s">
        <v>28</v>
      </c>
      <c r="G26" s="36" t="s">
        <v>29</v>
      </c>
      <c r="H26" s="37" t="s">
        <v>30</v>
      </c>
      <c r="I26" s="35" t="s">
        <v>31</v>
      </c>
      <c r="J26" s="36" t="s">
        <v>29</v>
      </c>
      <c r="K26" s="37" t="s">
        <v>30</v>
      </c>
      <c r="L26" s="35" t="s">
        <v>31</v>
      </c>
      <c r="M26" s="35" t="s">
        <v>32</v>
      </c>
      <c r="N26" s="99" t="s">
        <v>33</v>
      </c>
      <c r="O26" s="35" t="s">
        <v>34</v>
      </c>
      <c r="P26" s="35" t="s">
        <v>35</v>
      </c>
      <c r="Q26" s="38" t="s">
        <v>36</v>
      </c>
      <c r="R26" s="35" t="s">
        <v>37</v>
      </c>
      <c r="S26" s="35" t="s">
        <v>38</v>
      </c>
      <c r="T26" s="150" t="s">
        <v>38</v>
      </c>
      <c r="U26" s="151"/>
      <c r="V26" s="129"/>
      <c r="W26" s="149"/>
    </row>
    <row r="27" spans="2:32" s="52" customFormat="1" ht="51" customHeight="1">
      <c r="B27" s="88" t="s">
        <v>68</v>
      </c>
      <c r="C27" s="39" t="s">
        <v>100</v>
      </c>
      <c r="D27" s="40">
        <v>188314407</v>
      </c>
      <c r="E27" s="41" t="s">
        <v>69</v>
      </c>
      <c r="F27" s="41" t="s">
        <v>63</v>
      </c>
      <c r="G27" s="103" t="s">
        <v>62</v>
      </c>
      <c r="H27" s="102" t="s">
        <v>100</v>
      </c>
      <c r="I27" s="85">
        <v>44651</v>
      </c>
      <c r="J27" s="44" t="s">
        <v>49</v>
      </c>
      <c r="K27" s="45" t="s">
        <v>101</v>
      </c>
      <c r="L27" s="85">
        <v>44650</v>
      </c>
      <c r="M27" s="46">
        <v>4503.26</v>
      </c>
      <c r="N27" s="87">
        <v>0</v>
      </c>
      <c r="O27" s="46">
        <f t="shared" ref="O27:O35" si="0">IF(M27="","",M27*(1+N27))</f>
        <v>4503.26</v>
      </c>
      <c r="P27" s="47">
        <f t="shared" ref="P27:P35" si="1">+Q27/O27</f>
        <v>0.13888896599352468</v>
      </c>
      <c r="Q27" s="48">
        <v>625.453125</v>
      </c>
      <c r="R27" s="49" t="s">
        <v>50</v>
      </c>
      <c r="S27" s="86" t="s">
        <v>67</v>
      </c>
      <c r="T27" s="160" t="s">
        <v>99</v>
      </c>
      <c r="U27" s="161"/>
      <c r="V27" s="162"/>
      <c r="W27" s="163"/>
      <c r="AF27" s="53"/>
    </row>
    <row r="28" spans="2:32" s="52" customFormat="1" ht="51" customHeight="1">
      <c r="B28" s="88" t="s">
        <v>68</v>
      </c>
      <c r="C28" s="39" t="s">
        <v>100</v>
      </c>
      <c r="D28" s="40">
        <v>107371847</v>
      </c>
      <c r="E28" s="41" t="s">
        <v>70</v>
      </c>
      <c r="F28" s="41" t="s">
        <v>63</v>
      </c>
      <c r="G28" s="103" t="s">
        <v>62</v>
      </c>
      <c r="H28" s="102" t="s">
        <v>100</v>
      </c>
      <c r="I28" s="85">
        <v>44651</v>
      </c>
      <c r="J28" s="44" t="s">
        <v>49</v>
      </c>
      <c r="K28" s="45" t="s">
        <v>101</v>
      </c>
      <c r="L28" s="85">
        <v>44650</v>
      </c>
      <c r="M28" s="46">
        <v>4503.26</v>
      </c>
      <c r="N28" s="87">
        <v>0</v>
      </c>
      <c r="O28" s="46">
        <f t="shared" ref="O28" si="2">IF(M28="","",M28*(1+N28))</f>
        <v>4503.26</v>
      </c>
      <c r="P28" s="47">
        <f t="shared" ref="P28" si="3">+Q28/O28</f>
        <v>2.7777793198704933E-2</v>
      </c>
      <c r="Q28" s="48">
        <v>125.09062499999999</v>
      </c>
      <c r="R28" s="49" t="s">
        <v>50</v>
      </c>
      <c r="S28" s="86" t="s">
        <v>67</v>
      </c>
      <c r="T28" s="160" t="s">
        <v>99</v>
      </c>
      <c r="U28" s="161"/>
      <c r="V28" s="162"/>
      <c r="W28" s="163"/>
      <c r="AF28" s="53"/>
    </row>
    <row r="29" spans="2:32" s="52" customFormat="1" ht="51" customHeight="1">
      <c r="B29" s="88" t="s">
        <v>68</v>
      </c>
      <c r="C29" s="39" t="s">
        <v>100</v>
      </c>
      <c r="D29" s="40">
        <v>206135904</v>
      </c>
      <c r="E29" s="41" t="s">
        <v>88</v>
      </c>
      <c r="F29" s="41" t="s">
        <v>63</v>
      </c>
      <c r="G29" s="103" t="s">
        <v>62</v>
      </c>
      <c r="H29" s="102" t="s">
        <v>100</v>
      </c>
      <c r="I29" s="85">
        <v>44651</v>
      </c>
      <c r="J29" s="44" t="s">
        <v>49</v>
      </c>
      <c r="K29" s="45" t="s">
        <v>101</v>
      </c>
      <c r="L29" s="85">
        <v>44650</v>
      </c>
      <c r="M29" s="46">
        <v>1312.71</v>
      </c>
      <c r="N29" s="87">
        <v>0</v>
      </c>
      <c r="O29" s="46">
        <f t="shared" si="0"/>
        <v>1312.71</v>
      </c>
      <c r="P29" s="47">
        <f t="shared" si="1"/>
        <v>4.8780487804878044E-2</v>
      </c>
      <c r="Q29" s="48">
        <v>64.03463414634146</v>
      </c>
      <c r="R29" s="49" t="s">
        <v>50</v>
      </c>
      <c r="S29" s="86" t="s">
        <v>67</v>
      </c>
      <c r="T29" s="160" t="s">
        <v>99</v>
      </c>
      <c r="U29" s="161"/>
      <c r="V29" s="162"/>
      <c r="W29" s="163"/>
      <c r="AF29" s="53"/>
    </row>
    <row r="30" spans="2:32" s="52" customFormat="1" ht="51" customHeight="1">
      <c r="B30" s="88" t="s">
        <v>68</v>
      </c>
      <c r="C30" s="39" t="s">
        <v>100</v>
      </c>
      <c r="D30" s="40">
        <v>192954849</v>
      </c>
      <c r="E30" s="41" t="s">
        <v>73</v>
      </c>
      <c r="F30" s="41" t="s">
        <v>63</v>
      </c>
      <c r="G30" s="103" t="s">
        <v>62</v>
      </c>
      <c r="H30" s="102" t="s">
        <v>100</v>
      </c>
      <c r="I30" s="85">
        <v>44651</v>
      </c>
      <c r="J30" s="44" t="s">
        <v>49</v>
      </c>
      <c r="K30" s="45" t="s">
        <v>101</v>
      </c>
      <c r="L30" s="85">
        <v>44650</v>
      </c>
      <c r="M30" s="46">
        <v>4205.99</v>
      </c>
      <c r="N30" s="87">
        <v>0</v>
      </c>
      <c r="O30" s="46">
        <f>IF(M30="","",M30*(1+N30))</f>
        <v>4205.99</v>
      </c>
      <c r="P30" s="47">
        <f>+Q30/O30</f>
        <v>0.69605491216098947</v>
      </c>
      <c r="Q30" s="48">
        <v>2927.6</v>
      </c>
      <c r="R30" s="49" t="s">
        <v>50</v>
      </c>
      <c r="S30" s="86" t="s">
        <v>67</v>
      </c>
      <c r="T30" s="160" t="s">
        <v>99</v>
      </c>
      <c r="U30" s="161"/>
      <c r="V30" s="162"/>
      <c r="W30" s="163"/>
      <c r="AF30" s="53"/>
    </row>
    <row r="31" spans="2:32" s="52" customFormat="1" ht="51" customHeight="1">
      <c r="B31" s="88" t="s">
        <v>68</v>
      </c>
      <c r="C31" s="39" t="s">
        <v>100</v>
      </c>
      <c r="D31" s="40">
        <v>185359434</v>
      </c>
      <c r="E31" s="41" t="s">
        <v>74</v>
      </c>
      <c r="F31" s="41" t="s">
        <v>63</v>
      </c>
      <c r="G31" s="103" t="s">
        <v>62</v>
      </c>
      <c r="H31" s="102" t="s">
        <v>100</v>
      </c>
      <c r="I31" s="85">
        <v>44651</v>
      </c>
      <c r="J31" s="44" t="s">
        <v>49</v>
      </c>
      <c r="K31" s="45" t="s">
        <v>101</v>
      </c>
      <c r="L31" s="85">
        <v>44650</v>
      </c>
      <c r="M31" s="46">
        <v>1452.77</v>
      </c>
      <c r="N31" s="87">
        <v>0</v>
      </c>
      <c r="O31" s="46">
        <f>IF(M31="","",M31*(1+N31))</f>
        <v>1452.77</v>
      </c>
      <c r="P31" s="47">
        <f>+Q31/O31</f>
        <v>0.38553934896783387</v>
      </c>
      <c r="Q31" s="48">
        <v>560.1</v>
      </c>
      <c r="R31" s="49" t="s">
        <v>50</v>
      </c>
      <c r="S31" s="86" t="s">
        <v>67</v>
      </c>
      <c r="T31" s="160" t="s">
        <v>99</v>
      </c>
      <c r="U31" s="161"/>
      <c r="V31" s="162"/>
      <c r="W31" s="163"/>
      <c r="AF31" s="53"/>
    </row>
    <row r="32" spans="2:32" s="52" customFormat="1" ht="51" customHeight="1">
      <c r="B32" s="88" t="s">
        <v>68</v>
      </c>
      <c r="C32" s="39" t="s">
        <v>100</v>
      </c>
      <c r="D32" s="40">
        <v>194730824</v>
      </c>
      <c r="E32" s="41" t="s">
        <v>72</v>
      </c>
      <c r="F32" s="41" t="s">
        <v>63</v>
      </c>
      <c r="G32" s="103" t="s">
        <v>62</v>
      </c>
      <c r="H32" s="102" t="s">
        <v>100</v>
      </c>
      <c r="I32" s="85">
        <v>44651</v>
      </c>
      <c r="J32" s="44" t="s">
        <v>49</v>
      </c>
      <c r="K32" s="45" t="s">
        <v>101</v>
      </c>
      <c r="L32" s="85">
        <v>44650</v>
      </c>
      <c r="M32" s="46">
        <v>3475.86</v>
      </c>
      <c r="N32" s="87">
        <v>0</v>
      </c>
      <c r="O32" s="46">
        <f>IF(M32="","",M32*(1+N32))</f>
        <v>3475.86</v>
      </c>
      <c r="P32" s="47">
        <f>+Q32/O32</f>
        <v>0.59523686224416406</v>
      </c>
      <c r="Q32" s="48">
        <v>2068.96</v>
      </c>
      <c r="R32" s="49" t="s">
        <v>50</v>
      </c>
      <c r="S32" s="86" t="s">
        <v>67</v>
      </c>
      <c r="T32" s="160" t="s">
        <v>99</v>
      </c>
      <c r="U32" s="161"/>
      <c r="V32" s="162"/>
      <c r="W32" s="163"/>
      <c r="AF32" s="53"/>
    </row>
    <row r="33" spans="2:32" s="52" customFormat="1" ht="51" customHeight="1">
      <c r="B33" s="88" t="s">
        <v>68</v>
      </c>
      <c r="C33" s="39" t="s">
        <v>100</v>
      </c>
      <c r="D33" s="40">
        <v>176758593</v>
      </c>
      <c r="E33" s="41" t="s">
        <v>71</v>
      </c>
      <c r="F33" s="41" t="s">
        <v>63</v>
      </c>
      <c r="G33" s="103" t="s">
        <v>62</v>
      </c>
      <c r="H33" s="102" t="s">
        <v>100</v>
      </c>
      <c r="I33" s="85">
        <v>44651</v>
      </c>
      <c r="J33" s="44" t="s">
        <v>49</v>
      </c>
      <c r="K33" s="45" t="s">
        <v>101</v>
      </c>
      <c r="L33" s="85">
        <v>44650</v>
      </c>
      <c r="M33" s="46">
        <v>3991.08</v>
      </c>
      <c r="N33" s="87">
        <v>0</v>
      </c>
      <c r="O33" s="46">
        <f t="shared" si="0"/>
        <v>3991.08</v>
      </c>
      <c r="P33" s="47">
        <f t="shared" si="1"/>
        <v>1</v>
      </c>
      <c r="Q33" s="48">
        <v>3991.08</v>
      </c>
      <c r="R33" s="49" t="s">
        <v>50</v>
      </c>
      <c r="S33" s="86" t="s">
        <v>67</v>
      </c>
      <c r="T33" s="160" t="s">
        <v>99</v>
      </c>
      <c r="U33" s="161"/>
      <c r="V33" s="162"/>
      <c r="W33" s="163"/>
      <c r="AF33" s="53"/>
    </row>
    <row r="34" spans="2:32" s="52" customFormat="1" ht="51" customHeight="1">
      <c r="B34" s="88">
        <v>20</v>
      </c>
      <c r="C34" s="39" t="s">
        <v>100</v>
      </c>
      <c r="D34" s="40">
        <v>107371847</v>
      </c>
      <c r="E34" s="41" t="s">
        <v>70</v>
      </c>
      <c r="F34" s="41" t="s">
        <v>63</v>
      </c>
      <c r="G34" s="103" t="s">
        <v>62</v>
      </c>
      <c r="H34" s="102" t="s">
        <v>100</v>
      </c>
      <c r="I34" s="85">
        <v>44651</v>
      </c>
      <c r="J34" s="44" t="s">
        <v>49</v>
      </c>
      <c r="K34" s="45" t="s">
        <v>101</v>
      </c>
      <c r="L34" s="85">
        <v>44650</v>
      </c>
      <c r="M34" s="46">
        <v>4503.26</v>
      </c>
      <c r="N34" s="87">
        <v>0</v>
      </c>
      <c r="O34" s="46">
        <f t="shared" si="0"/>
        <v>4503.26</v>
      </c>
      <c r="P34" s="47">
        <f t="shared" si="1"/>
        <v>1.1111950009548637E-2</v>
      </c>
      <c r="Q34" s="48">
        <v>50.04</v>
      </c>
      <c r="R34" s="49" t="s">
        <v>50</v>
      </c>
      <c r="S34" s="86" t="s">
        <v>67</v>
      </c>
      <c r="T34" s="160" t="s">
        <v>99</v>
      </c>
      <c r="U34" s="161"/>
      <c r="V34" s="162"/>
      <c r="W34" s="163"/>
      <c r="AF34" s="53"/>
    </row>
    <row r="35" spans="2:32" s="52" customFormat="1" ht="51" customHeight="1">
      <c r="B35" s="88">
        <v>20</v>
      </c>
      <c r="C35" s="39" t="s">
        <v>100</v>
      </c>
      <c r="D35" s="40">
        <v>232292663</v>
      </c>
      <c r="E35" s="41" t="s">
        <v>75</v>
      </c>
      <c r="F35" s="41" t="s">
        <v>63</v>
      </c>
      <c r="G35" s="103" t="s">
        <v>62</v>
      </c>
      <c r="H35" s="102" t="s">
        <v>100</v>
      </c>
      <c r="I35" s="85">
        <v>44651</v>
      </c>
      <c r="J35" s="44" t="s">
        <v>49</v>
      </c>
      <c r="K35" s="45" t="s">
        <v>101</v>
      </c>
      <c r="L35" s="85">
        <v>44650</v>
      </c>
      <c r="M35" s="46">
        <v>1958.81</v>
      </c>
      <c r="N35" s="87">
        <v>0</v>
      </c>
      <c r="O35" s="46">
        <f t="shared" si="0"/>
        <v>1958.81</v>
      </c>
      <c r="P35" s="47">
        <f t="shared" si="1"/>
        <v>0.11834225882040628</v>
      </c>
      <c r="Q35" s="48">
        <v>231.81</v>
      </c>
      <c r="R35" s="49" t="s">
        <v>50</v>
      </c>
      <c r="S35" s="86" t="s">
        <v>67</v>
      </c>
      <c r="T35" s="160" t="s">
        <v>99</v>
      </c>
      <c r="U35" s="161"/>
      <c r="V35" s="162"/>
      <c r="W35" s="163"/>
      <c r="AF35" s="53"/>
    </row>
    <row r="36" spans="2:32" s="52" customFormat="1" ht="51" customHeight="1">
      <c r="B36" s="88">
        <v>31</v>
      </c>
      <c r="C36" s="39" t="s">
        <v>100</v>
      </c>
      <c r="D36" s="40">
        <v>194730824</v>
      </c>
      <c r="E36" s="41" t="s">
        <v>72</v>
      </c>
      <c r="F36" s="41" t="s">
        <v>63</v>
      </c>
      <c r="G36" s="103" t="s">
        <v>62</v>
      </c>
      <c r="H36" s="102" t="s">
        <v>100</v>
      </c>
      <c r="I36" s="85">
        <v>44651</v>
      </c>
      <c r="J36" s="44" t="s">
        <v>49</v>
      </c>
      <c r="K36" s="45" t="s">
        <v>101</v>
      </c>
      <c r="L36" s="85">
        <v>44650</v>
      </c>
      <c r="M36" s="46">
        <v>3475.86</v>
      </c>
      <c r="N36" s="87">
        <v>0</v>
      </c>
      <c r="O36" s="46">
        <f>IF(M36="","",M36*(1+N36))</f>
        <v>3475.86</v>
      </c>
      <c r="P36" s="47">
        <f>+Q36/O36</f>
        <v>9.5236862244164028E-2</v>
      </c>
      <c r="Q36" s="48">
        <v>331.03</v>
      </c>
      <c r="R36" s="49" t="s">
        <v>50</v>
      </c>
      <c r="S36" s="86" t="s">
        <v>67</v>
      </c>
      <c r="T36" s="160" t="s">
        <v>99</v>
      </c>
      <c r="U36" s="161"/>
      <c r="V36" s="162"/>
      <c r="W36" s="163"/>
      <c r="AF36" s="53"/>
    </row>
    <row r="37" spans="2:32" s="52" customFormat="1" ht="51" customHeight="1">
      <c r="B37" s="88">
        <v>35</v>
      </c>
      <c r="C37" s="39" t="s">
        <v>100</v>
      </c>
      <c r="D37" s="40">
        <v>176885943</v>
      </c>
      <c r="E37" s="41" t="s">
        <v>77</v>
      </c>
      <c r="F37" s="41" t="s">
        <v>63</v>
      </c>
      <c r="G37" s="103" t="s">
        <v>62</v>
      </c>
      <c r="H37" s="102" t="s">
        <v>100</v>
      </c>
      <c r="I37" s="85">
        <v>44651</v>
      </c>
      <c r="J37" s="44" t="s">
        <v>49</v>
      </c>
      <c r="K37" s="45" t="s">
        <v>101</v>
      </c>
      <c r="L37" s="85">
        <v>44650</v>
      </c>
      <c r="M37" s="46">
        <v>908.47</v>
      </c>
      <c r="N37" s="87">
        <v>0</v>
      </c>
      <c r="O37" s="46">
        <f t="shared" ref="O37:O39" si="4">IF(M37="","",M37*(1+N37))</f>
        <v>908.47</v>
      </c>
      <c r="P37" s="47">
        <f>+Q37/O37</f>
        <v>0.50000550375906749</v>
      </c>
      <c r="Q37" s="48">
        <v>454.24</v>
      </c>
      <c r="R37" s="49" t="s">
        <v>50</v>
      </c>
      <c r="S37" s="86" t="s">
        <v>67</v>
      </c>
      <c r="T37" s="160" t="s">
        <v>99</v>
      </c>
      <c r="U37" s="161"/>
      <c r="V37" s="162"/>
      <c r="W37" s="163"/>
      <c r="AF37" s="53"/>
    </row>
    <row r="38" spans="2:32" s="52" customFormat="1" ht="51" customHeight="1">
      <c r="B38" s="88">
        <v>38</v>
      </c>
      <c r="C38" s="39" t="s">
        <v>100</v>
      </c>
      <c r="D38" s="40">
        <v>148590837</v>
      </c>
      <c r="E38" s="41" t="s">
        <v>89</v>
      </c>
      <c r="F38" s="41" t="s">
        <v>63</v>
      </c>
      <c r="G38" s="103" t="s">
        <v>62</v>
      </c>
      <c r="H38" s="102" t="s">
        <v>100</v>
      </c>
      <c r="I38" s="85">
        <v>44651</v>
      </c>
      <c r="J38" s="44" t="s">
        <v>49</v>
      </c>
      <c r="K38" s="45" t="s">
        <v>101</v>
      </c>
      <c r="L38" s="85">
        <v>44650</v>
      </c>
      <c r="M38" s="46">
        <v>2861.11</v>
      </c>
      <c r="N38" s="87">
        <v>0</v>
      </c>
      <c r="O38" s="46">
        <f t="shared" si="4"/>
        <v>2861.11</v>
      </c>
      <c r="P38" s="47">
        <f t="shared" ref="P38:P39" si="5">+Q38/O38</f>
        <v>0.10909052780214672</v>
      </c>
      <c r="Q38" s="48">
        <v>312.12</v>
      </c>
      <c r="R38" s="49" t="s">
        <v>50</v>
      </c>
      <c r="S38" s="86" t="s">
        <v>67</v>
      </c>
      <c r="T38" s="160" t="s">
        <v>99</v>
      </c>
      <c r="U38" s="161"/>
      <c r="V38" s="162"/>
      <c r="W38" s="163"/>
      <c r="AF38" s="53"/>
    </row>
    <row r="39" spans="2:32" s="52" customFormat="1" ht="51" customHeight="1">
      <c r="B39" s="88">
        <v>39</v>
      </c>
      <c r="C39" s="39" t="s">
        <v>100</v>
      </c>
      <c r="D39" s="40">
        <v>232292663</v>
      </c>
      <c r="E39" s="41" t="s">
        <v>75</v>
      </c>
      <c r="F39" s="41" t="s">
        <v>63</v>
      </c>
      <c r="G39" s="103" t="s">
        <v>62</v>
      </c>
      <c r="H39" s="102" t="s">
        <v>100</v>
      </c>
      <c r="I39" s="85">
        <v>44651</v>
      </c>
      <c r="J39" s="44" t="s">
        <v>49</v>
      </c>
      <c r="K39" s="45" t="s">
        <v>101</v>
      </c>
      <c r="L39" s="85">
        <v>44650</v>
      </c>
      <c r="M39" s="46">
        <v>1958.81</v>
      </c>
      <c r="N39" s="87">
        <v>0</v>
      </c>
      <c r="O39" s="46">
        <f t="shared" si="4"/>
        <v>1958.81</v>
      </c>
      <c r="P39" s="47">
        <f t="shared" si="5"/>
        <v>0.14792654724041637</v>
      </c>
      <c r="Q39" s="48">
        <v>289.76</v>
      </c>
      <c r="R39" s="49" t="s">
        <v>50</v>
      </c>
      <c r="S39" s="86" t="s">
        <v>67</v>
      </c>
      <c r="T39" s="160" t="s">
        <v>99</v>
      </c>
      <c r="U39" s="161"/>
      <c r="V39" s="162"/>
      <c r="W39" s="163"/>
      <c r="AF39" s="53"/>
    </row>
    <row r="40" spans="2:32" s="52" customFormat="1" ht="51" customHeight="1">
      <c r="B40" s="88">
        <v>45</v>
      </c>
      <c r="C40" s="39" t="s">
        <v>100</v>
      </c>
      <c r="D40" s="40">
        <v>176885943</v>
      </c>
      <c r="E40" s="41" t="s">
        <v>77</v>
      </c>
      <c r="F40" s="41" t="s">
        <v>63</v>
      </c>
      <c r="G40" s="103" t="s">
        <v>62</v>
      </c>
      <c r="H40" s="102" t="s">
        <v>100</v>
      </c>
      <c r="I40" s="85">
        <v>44651</v>
      </c>
      <c r="J40" s="44" t="s">
        <v>49</v>
      </c>
      <c r="K40" s="45" t="s">
        <v>101</v>
      </c>
      <c r="L40" s="85">
        <v>44650</v>
      </c>
      <c r="M40" s="46">
        <v>908.47</v>
      </c>
      <c r="N40" s="87">
        <v>0</v>
      </c>
      <c r="O40" s="46">
        <f t="shared" ref="O40:O42" si="6">IF(M40="","",M40*(1+N40))</f>
        <v>908.47</v>
      </c>
      <c r="P40" s="47">
        <f>+Q40/O40</f>
        <v>0.50000550375906749</v>
      </c>
      <c r="Q40" s="48">
        <v>454.24</v>
      </c>
      <c r="R40" s="49" t="s">
        <v>50</v>
      </c>
      <c r="S40" s="86" t="s">
        <v>67</v>
      </c>
      <c r="T40" s="160" t="s">
        <v>99</v>
      </c>
      <c r="U40" s="161"/>
      <c r="V40" s="162"/>
      <c r="W40" s="163"/>
      <c r="AF40" s="53"/>
    </row>
    <row r="41" spans="2:32" s="52" customFormat="1" ht="51" customHeight="1">
      <c r="B41" s="88">
        <v>46</v>
      </c>
      <c r="C41" s="39" t="s">
        <v>100</v>
      </c>
      <c r="D41" s="40">
        <v>130588776</v>
      </c>
      <c r="E41" s="41" t="s">
        <v>76</v>
      </c>
      <c r="F41" s="41" t="s">
        <v>63</v>
      </c>
      <c r="G41" s="103" t="s">
        <v>62</v>
      </c>
      <c r="H41" s="102" t="s">
        <v>100</v>
      </c>
      <c r="I41" s="85">
        <v>44651</v>
      </c>
      <c r="J41" s="44" t="s">
        <v>49</v>
      </c>
      <c r="K41" s="45" t="s">
        <v>101</v>
      </c>
      <c r="L41" s="85">
        <v>44650</v>
      </c>
      <c r="M41" s="46">
        <v>3513.21</v>
      </c>
      <c r="N41" s="87">
        <v>0</v>
      </c>
      <c r="O41" s="46">
        <f t="shared" si="6"/>
        <v>3513.21</v>
      </c>
      <c r="P41" s="47">
        <f>+Q41/O41</f>
        <v>7.8947742947333074E-2</v>
      </c>
      <c r="Q41" s="48">
        <v>277.36</v>
      </c>
      <c r="R41" s="49" t="s">
        <v>50</v>
      </c>
      <c r="S41" s="86" t="s">
        <v>67</v>
      </c>
      <c r="T41" s="160" t="s">
        <v>99</v>
      </c>
      <c r="U41" s="161"/>
      <c r="V41" s="162"/>
      <c r="W41" s="163"/>
      <c r="AF41" s="53"/>
    </row>
    <row r="42" spans="2:32" s="52" customFormat="1" ht="51" customHeight="1">
      <c r="B42" s="88">
        <v>46</v>
      </c>
      <c r="C42" s="39" t="s">
        <v>100</v>
      </c>
      <c r="D42" s="40">
        <v>212712870</v>
      </c>
      <c r="E42" s="41" t="s">
        <v>93</v>
      </c>
      <c r="F42" s="41" t="s">
        <v>63</v>
      </c>
      <c r="G42" s="103" t="s">
        <v>62</v>
      </c>
      <c r="H42" s="102" t="s">
        <v>100</v>
      </c>
      <c r="I42" s="85">
        <v>44651</v>
      </c>
      <c r="J42" s="44" t="s">
        <v>49</v>
      </c>
      <c r="K42" s="45" t="s">
        <v>101</v>
      </c>
      <c r="L42" s="85">
        <v>44650</v>
      </c>
      <c r="M42" s="46">
        <v>2244.77</v>
      </c>
      <c r="N42" s="87">
        <v>0</v>
      </c>
      <c r="O42" s="46">
        <f t="shared" si="6"/>
        <v>2244.77</v>
      </c>
      <c r="P42" s="47">
        <f t="shared" ref="P42" si="7">+Q42/O42</f>
        <v>0.15000200465972016</v>
      </c>
      <c r="Q42" s="48">
        <v>336.72</v>
      </c>
      <c r="R42" s="49" t="s">
        <v>50</v>
      </c>
      <c r="S42" s="86" t="s">
        <v>67</v>
      </c>
      <c r="T42" s="160" t="s">
        <v>99</v>
      </c>
      <c r="U42" s="161"/>
      <c r="V42" s="162"/>
      <c r="W42" s="163"/>
      <c r="AF42" s="53"/>
    </row>
    <row r="43" spans="2:32" s="52" customFormat="1" ht="51" customHeight="1">
      <c r="B43" s="88">
        <v>47</v>
      </c>
      <c r="C43" s="39" t="s">
        <v>100</v>
      </c>
      <c r="D43" s="40">
        <v>130588776</v>
      </c>
      <c r="E43" s="41" t="s">
        <v>76</v>
      </c>
      <c r="F43" s="41" t="s">
        <v>63</v>
      </c>
      <c r="G43" s="103" t="s">
        <v>62</v>
      </c>
      <c r="H43" s="102" t="s">
        <v>100</v>
      </c>
      <c r="I43" s="85">
        <v>44651</v>
      </c>
      <c r="J43" s="44" t="s">
        <v>49</v>
      </c>
      <c r="K43" s="45" t="s">
        <v>101</v>
      </c>
      <c r="L43" s="85">
        <v>44650</v>
      </c>
      <c r="M43" s="46">
        <v>3513.21</v>
      </c>
      <c r="N43" s="87">
        <v>0</v>
      </c>
      <c r="O43" s="46">
        <f t="shared" ref="O43:O44" si="8">IF(M43="","",M43*(1+N43))</f>
        <v>3513.21</v>
      </c>
      <c r="P43" s="47">
        <f>+Q43/O43</f>
        <v>5.2632777431465806E-2</v>
      </c>
      <c r="Q43" s="48">
        <v>184.91</v>
      </c>
      <c r="R43" s="49" t="s">
        <v>50</v>
      </c>
      <c r="S43" s="86" t="s">
        <v>67</v>
      </c>
      <c r="T43" s="160" t="s">
        <v>99</v>
      </c>
      <c r="U43" s="161"/>
      <c r="V43" s="162"/>
      <c r="W43" s="163"/>
      <c r="AF43" s="53"/>
    </row>
    <row r="44" spans="2:32" s="52" customFormat="1" ht="51" customHeight="1">
      <c r="B44" s="88">
        <v>47</v>
      </c>
      <c r="C44" s="39" t="s">
        <v>100</v>
      </c>
      <c r="D44" s="40">
        <v>212712870</v>
      </c>
      <c r="E44" s="41" t="s">
        <v>93</v>
      </c>
      <c r="F44" s="41" t="s">
        <v>63</v>
      </c>
      <c r="G44" s="103" t="s">
        <v>62</v>
      </c>
      <c r="H44" s="102" t="s">
        <v>100</v>
      </c>
      <c r="I44" s="85">
        <v>44651</v>
      </c>
      <c r="J44" s="44" t="s">
        <v>49</v>
      </c>
      <c r="K44" s="45" t="s">
        <v>101</v>
      </c>
      <c r="L44" s="85">
        <v>44650</v>
      </c>
      <c r="M44" s="46">
        <v>2244.77</v>
      </c>
      <c r="N44" s="87">
        <v>0</v>
      </c>
      <c r="O44" s="46">
        <f t="shared" si="8"/>
        <v>2244.77</v>
      </c>
      <c r="P44" s="47">
        <f t="shared" ref="P44" si="9">+Q44/O44</f>
        <v>0.10000133643981343</v>
      </c>
      <c r="Q44" s="48">
        <v>224.48</v>
      </c>
      <c r="R44" s="49" t="s">
        <v>50</v>
      </c>
      <c r="S44" s="86" t="s">
        <v>67</v>
      </c>
      <c r="T44" s="160" t="s">
        <v>99</v>
      </c>
      <c r="U44" s="161"/>
      <c r="V44" s="162"/>
      <c r="W44" s="163"/>
      <c r="AF44" s="53"/>
    </row>
    <row r="45" spans="2:32" s="52" customFormat="1" ht="51" customHeight="1">
      <c r="B45" s="88">
        <v>48</v>
      </c>
      <c r="C45" s="39" t="s">
        <v>100</v>
      </c>
      <c r="D45" s="40">
        <v>130588776</v>
      </c>
      <c r="E45" s="41" t="s">
        <v>76</v>
      </c>
      <c r="F45" s="41" t="s">
        <v>63</v>
      </c>
      <c r="G45" s="103" t="s">
        <v>62</v>
      </c>
      <c r="H45" s="102" t="s">
        <v>100</v>
      </c>
      <c r="I45" s="85">
        <v>44651</v>
      </c>
      <c r="J45" s="44" t="s">
        <v>49</v>
      </c>
      <c r="K45" s="45" t="s">
        <v>101</v>
      </c>
      <c r="L45" s="85">
        <v>44650</v>
      </c>
      <c r="M45" s="46">
        <v>3513.21</v>
      </c>
      <c r="N45" s="87">
        <v>0</v>
      </c>
      <c r="O45" s="46">
        <f t="shared" ref="O45:O46" si="10">IF(M45="","",M45*(1+N45))</f>
        <v>3513.21</v>
      </c>
      <c r="P45" s="47">
        <f>+Q45/O45</f>
        <v>5.2632777431465806E-2</v>
      </c>
      <c r="Q45" s="48">
        <v>184.91</v>
      </c>
      <c r="R45" s="49" t="s">
        <v>50</v>
      </c>
      <c r="S45" s="86" t="s">
        <v>67</v>
      </c>
      <c r="T45" s="160" t="s">
        <v>99</v>
      </c>
      <c r="U45" s="161"/>
      <c r="V45" s="162"/>
      <c r="W45" s="163"/>
      <c r="AF45" s="53"/>
    </row>
    <row r="46" spans="2:32" s="52" customFormat="1" ht="51" customHeight="1">
      <c r="B46" s="88">
        <v>49</v>
      </c>
      <c r="C46" s="39" t="s">
        <v>100</v>
      </c>
      <c r="D46" s="40">
        <v>212712870</v>
      </c>
      <c r="E46" s="41" t="s">
        <v>93</v>
      </c>
      <c r="F46" s="41" t="s">
        <v>63</v>
      </c>
      <c r="G46" s="103" t="s">
        <v>62</v>
      </c>
      <c r="H46" s="102" t="s">
        <v>100</v>
      </c>
      <c r="I46" s="85">
        <v>44651</v>
      </c>
      <c r="J46" s="44" t="s">
        <v>49</v>
      </c>
      <c r="K46" s="45" t="s">
        <v>101</v>
      </c>
      <c r="L46" s="85">
        <v>44650</v>
      </c>
      <c r="M46" s="46">
        <v>2244.77</v>
      </c>
      <c r="N46" s="87">
        <v>0</v>
      </c>
      <c r="O46" s="46">
        <f t="shared" si="10"/>
        <v>2244.77</v>
      </c>
      <c r="P46" s="47">
        <f t="shared" ref="P46" si="11">+Q46/O46</f>
        <v>2.5000334109953358E-2</v>
      </c>
      <c r="Q46" s="48">
        <v>56.12</v>
      </c>
      <c r="R46" s="49" t="s">
        <v>50</v>
      </c>
      <c r="S46" s="86" t="s">
        <v>67</v>
      </c>
      <c r="T46" s="160" t="s">
        <v>99</v>
      </c>
      <c r="U46" s="161"/>
      <c r="V46" s="162"/>
      <c r="W46" s="163"/>
      <c r="AF46" s="53"/>
    </row>
    <row r="47" spans="2:32" s="52" customFormat="1" ht="51" customHeight="1">
      <c r="B47" s="88">
        <v>59</v>
      </c>
      <c r="C47" s="39" t="s">
        <v>100</v>
      </c>
      <c r="D47" s="40">
        <v>194730824</v>
      </c>
      <c r="E47" s="41" t="s">
        <v>72</v>
      </c>
      <c r="F47" s="41" t="s">
        <v>63</v>
      </c>
      <c r="G47" s="103" t="s">
        <v>62</v>
      </c>
      <c r="H47" s="102" t="s">
        <v>100</v>
      </c>
      <c r="I47" s="85">
        <v>44651</v>
      </c>
      <c r="J47" s="44" t="s">
        <v>49</v>
      </c>
      <c r="K47" s="45" t="s">
        <v>101</v>
      </c>
      <c r="L47" s="85">
        <v>44650</v>
      </c>
      <c r="M47" s="46">
        <v>3475.86</v>
      </c>
      <c r="N47" s="87">
        <v>0</v>
      </c>
      <c r="O47" s="46">
        <f>IF(M47="","",M47*(1+N47))</f>
        <v>3475.86</v>
      </c>
      <c r="P47" s="47">
        <f>+Q47/O47</f>
        <v>0.11904679705166492</v>
      </c>
      <c r="Q47" s="48">
        <v>413.79</v>
      </c>
      <c r="R47" s="49" t="s">
        <v>50</v>
      </c>
      <c r="S47" s="86" t="s">
        <v>67</v>
      </c>
      <c r="T47" s="160" t="s">
        <v>99</v>
      </c>
      <c r="U47" s="161"/>
      <c r="V47" s="162"/>
      <c r="W47" s="163"/>
      <c r="AF47" s="53"/>
    </row>
    <row r="48" spans="2:32" s="52" customFormat="1" ht="51" customHeight="1">
      <c r="B48" s="88">
        <v>62</v>
      </c>
      <c r="C48" s="39" t="s">
        <v>100</v>
      </c>
      <c r="D48" s="40">
        <v>194730824</v>
      </c>
      <c r="E48" s="41" t="s">
        <v>72</v>
      </c>
      <c r="F48" s="41" t="s">
        <v>63</v>
      </c>
      <c r="G48" s="103" t="s">
        <v>62</v>
      </c>
      <c r="H48" s="102" t="s">
        <v>100</v>
      </c>
      <c r="I48" s="85">
        <v>44651</v>
      </c>
      <c r="J48" s="44" t="s">
        <v>49</v>
      </c>
      <c r="K48" s="45" t="s">
        <v>101</v>
      </c>
      <c r="L48" s="85">
        <v>44650</v>
      </c>
      <c r="M48" s="46">
        <v>3475.86</v>
      </c>
      <c r="N48" s="87">
        <v>0</v>
      </c>
      <c r="O48" s="46">
        <f>IF(M48="","",M48*(1+N48))</f>
        <v>3475.86</v>
      </c>
      <c r="P48" s="47">
        <f>+Q48/O48</f>
        <v>4.7619869615001753E-2</v>
      </c>
      <c r="Q48" s="48">
        <v>165.52</v>
      </c>
      <c r="R48" s="49" t="s">
        <v>50</v>
      </c>
      <c r="S48" s="86" t="s">
        <v>67</v>
      </c>
      <c r="T48" s="160" t="s">
        <v>99</v>
      </c>
      <c r="U48" s="161"/>
      <c r="V48" s="162"/>
      <c r="W48" s="163"/>
      <c r="AF48" s="53"/>
    </row>
    <row r="49" spans="2:32" s="52" customFormat="1" ht="51" customHeight="1">
      <c r="B49" s="88">
        <v>65</v>
      </c>
      <c r="C49" s="39" t="s">
        <v>100</v>
      </c>
      <c r="D49" s="40">
        <v>232292663</v>
      </c>
      <c r="E49" s="41" t="s">
        <v>75</v>
      </c>
      <c r="F49" s="41" t="s">
        <v>63</v>
      </c>
      <c r="G49" s="103" t="s">
        <v>62</v>
      </c>
      <c r="H49" s="102" t="s">
        <v>100</v>
      </c>
      <c r="I49" s="85">
        <v>44651</v>
      </c>
      <c r="J49" s="44" t="s">
        <v>49</v>
      </c>
      <c r="K49" s="45" t="s">
        <v>101</v>
      </c>
      <c r="L49" s="85">
        <v>44650</v>
      </c>
      <c r="M49" s="46">
        <v>1958.81</v>
      </c>
      <c r="N49" s="87">
        <v>0</v>
      </c>
      <c r="O49" s="46">
        <f t="shared" ref="O49" si="12">IF(M49="","",M49*(1+N49))</f>
        <v>1958.81</v>
      </c>
      <c r="P49" s="47">
        <f t="shared" ref="P49" si="13">+Q49/O49</f>
        <v>8.5796988988212239E-2</v>
      </c>
      <c r="Q49" s="48">
        <v>168.06</v>
      </c>
      <c r="R49" s="49" t="s">
        <v>50</v>
      </c>
      <c r="S49" s="86" t="s">
        <v>67</v>
      </c>
      <c r="T49" s="160" t="s">
        <v>99</v>
      </c>
      <c r="U49" s="161"/>
      <c r="V49" s="162"/>
      <c r="W49" s="163"/>
      <c r="AF49" s="53"/>
    </row>
    <row r="50" spans="2:32" s="52" customFormat="1" ht="51" customHeight="1">
      <c r="B50" s="88">
        <v>67</v>
      </c>
      <c r="C50" s="39" t="s">
        <v>100</v>
      </c>
      <c r="D50" s="40">
        <v>194730824</v>
      </c>
      <c r="E50" s="41" t="s">
        <v>72</v>
      </c>
      <c r="F50" s="41" t="s">
        <v>63</v>
      </c>
      <c r="G50" s="103" t="s">
        <v>62</v>
      </c>
      <c r="H50" s="102" t="s">
        <v>100</v>
      </c>
      <c r="I50" s="85">
        <v>44651</v>
      </c>
      <c r="J50" s="44" t="s">
        <v>49</v>
      </c>
      <c r="K50" s="45" t="s">
        <v>101</v>
      </c>
      <c r="L50" s="85">
        <v>44650</v>
      </c>
      <c r="M50" s="46">
        <v>3475.86</v>
      </c>
      <c r="N50" s="87">
        <v>0</v>
      </c>
      <c r="O50" s="46">
        <f>IF(M50="","",M50*(1+N50))</f>
        <v>3475.86</v>
      </c>
      <c r="P50" s="47">
        <f>+Q50/O50</f>
        <v>4.7619869615001753E-2</v>
      </c>
      <c r="Q50" s="48">
        <v>165.52</v>
      </c>
      <c r="R50" s="49" t="s">
        <v>50</v>
      </c>
      <c r="S50" s="86" t="s">
        <v>67</v>
      </c>
      <c r="T50" s="160" t="s">
        <v>99</v>
      </c>
      <c r="U50" s="161"/>
      <c r="V50" s="162"/>
      <c r="W50" s="163"/>
      <c r="AF50" s="53"/>
    </row>
    <row r="51" spans="2:32" s="52" customFormat="1" ht="51" customHeight="1">
      <c r="B51" s="88">
        <v>72</v>
      </c>
      <c r="C51" s="39" t="s">
        <v>100</v>
      </c>
      <c r="D51" s="40">
        <v>194730824</v>
      </c>
      <c r="E51" s="41" t="s">
        <v>72</v>
      </c>
      <c r="F51" s="41" t="s">
        <v>63</v>
      </c>
      <c r="G51" s="103" t="s">
        <v>62</v>
      </c>
      <c r="H51" s="102" t="s">
        <v>100</v>
      </c>
      <c r="I51" s="85">
        <v>44651</v>
      </c>
      <c r="J51" s="44" t="s">
        <v>49</v>
      </c>
      <c r="K51" s="45" t="s">
        <v>101</v>
      </c>
      <c r="L51" s="85">
        <v>44650</v>
      </c>
      <c r="M51" s="46">
        <v>3475.86</v>
      </c>
      <c r="N51" s="87">
        <v>0</v>
      </c>
      <c r="O51" s="46">
        <f>IF(M51="","",M51*(1+N51))</f>
        <v>3475.86</v>
      </c>
      <c r="P51" s="47">
        <f>+Q51/O51</f>
        <v>9.5236862244164028E-2</v>
      </c>
      <c r="Q51" s="48">
        <v>331.03</v>
      </c>
      <c r="R51" s="49" t="s">
        <v>50</v>
      </c>
      <c r="S51" s="86" t="s">
        <v>67</v>
      </c>
      <c r="T51" s="160" t="s">
        <v>99</v>
      </c>
      <c r="U51" s="161"/>
      <c r="V51" s="162"/>
      <c r="W51" s="163"/>
      <c r="AF51" s="53"/>
    </row>
    <row r="52" spans="2:32" s="52" customFormat="1" ht="51" customHeight="1">
      <c r="B52" s="88">
        <v>77</v>
      </c>
      <c r="C52" s="39" t="s">
        <v>100</v>
      </c>
      <c r="D52" s="40">
        <v>107371847</v>
      </c>
      <c r="E52" s="41" t="s">
        <v>70</v>
      </c>
      <c r="F52" s="41" t="s">
        <v>63</v>
      </c>
      <c r="G52" s="103" t="s">
        <v>62</v>
      </c>
      <c r="H52" s="102" t="s">
        <v>100</v>
      </c>
      <c r="I52" s="85">
        <v>44651</v>
      </c>
      <c r="J52" s="44" t="s">
        <v>49</v>
      </c>
      <c r="K52" s="45" t="s">
        <v>101</v>
      </c>
      <c r="L52" s="85">
        <v>44650</v>
      </c>
      <c r="M52" s="46">
        <v>4503.26</v>
      </c>
      <c r="N52" s="87">
        <v>0</v>
      </c>
      <c r="O52" s="46">
        <f t="shared" ref="O52:O54" si="14">IF(M52="","",M52*(1+N52))</f>
        <v>4503.26</v>
      </c>
      <c r="P52" s="47">
        <f t="shared" ref="P52:P54" si="15">+Q52/O52</f>
        <v>6.6667258830269624E-2</v>
      </c>
      <c r="Q52" s="48">
        <v>300.22000000000003</v>
      </c>
      <c r="R52" s="49" t="s">
        <v>50</v>
      </c>
      <c r="S52" s="86" t="s">
        <v>67</v>
      </c>
      <c r="T52" s="160" t="s">
        <v>99</v>
      </c>
      <c r="U52" s="161"/>
      <c r="V52" s="162"/>
      <c r="W52" s="163"/>
      <c r="AF52" s="53"/>
    </row>
    <row r="53" spans="2:32" s="52" customFormat="1" ht="51" customHeight="1">
      <c r="B53" s="88">
        <v>77</v>
      </c>
      <c r="C53" s="39" t="s">
        <v>100</v>
      </c>
      <c r="D53" s="40">
        <v>148590837</v>
      </c>
      <c r="E53" s="41" t="s">
        <v>89</v>
      </c>
      <c r="F53" s="41" t="s">
        <v>63</v>
      </c>
      <c r="G53" s="103" t="s">
        <v>62</v>
      </c>
      <c r="H53" s="102" t="s">
        <v>100</v>
      </c>
      <c r="I53" s="85">
        <v>44651</v>
      </c>
      <c r="J53" s="44" t="s">
        <v>49</v>
      </c>
      <c r="K53" s="45" t="s">
        <v>101</v>
      </c>
      <c r="L53" s="85">
        <v>44650</v>
      </c>
      <c r="M53" s="46">
        <v>2861.11</v>
      </c>
      <c r="N53" s="87">
        <v>0</v>
      </c>
      <c r="O53" s="46">
        <f t="shared" si="14"/>
        <v>2861.11</v>
      </c>
      <c r="P53" s="47">
        <f t="shared" si="15"/>
        <v>9.0908773168455609E-2</v>
      </c>
      <c r="Q53" s="48">
        <v>260.10000000000002</v>
      </c>
      <c r="R53" s="49" t="s">
        <v>50</v>
      </c>
      <c r="S53" s="86" t="s">
        <v>67</v>
      </c>
      <c r="T53" s="160" t="s">
        <v>99</v>
      </c>
      <c r="U53" s="161"/>
      <c r="V53" s="162"/>
      <c r="W53" s="163"/>
      <c r="AF53" s="53"/>
    </row>
    <row r="54" spans="2:32" s="52" customFormat="1" ht="51" customHeight="1">
      <c r="B54" s="88">
        <v>72</v>
      </c>
      <c r="C54" s="39" t="s">
        <v>190</v>
      </c>
      <c r="D54" s="40">
        <v>176758593</v>
      </c>
      <c r="E54" s="41" t="s">
        <v>71</v>
      </c>
      <c r="F54" s="41" t="s">
        <v>79</v>
      </c>
      <c r="G54" s="42" t="s">
        <v>80</v>
      </c>
      <c r="H54" s="102" t="str">
        <f>+C54</f>
        <v>51-40045</v>
      </c>
      <c r="I54" s="85">
        <v>44651</v>
      </c>
      <c r="J54" s="44" t="s">
        <v>49</v>
      </c>
      <c r="K54" s="39" t="str">
        <f>+C54</f>
        <v>51-40045</v>
      </c>
      <c r="L54" s="85">
        <v>44662</v>
      </c>
      <c r="M54" s="46">
        <v>109.44</v>
      </c>
      <c r="N54" s="87">
        <v>0</v>
      </c>
      <c r="O54" s="46">
        <f t="shared" si="14"/>
        <v>109.44</v>
      </c>
      <c r="P54" s="47">
        <f t="shared" si="15"/>
        <v>1</v>
      </c>
      <c r="Q54" s="48">
        <v>109.44</v>
      </c>
      <c r="R54" s="49" t="s">
        <v>78</v>
      </c>
      <c r="S54" s="86" t="s">
        <v>67</v>
      </c>
      <c r="T54" s="111" t="s">
        <v>202</v>
      </c>
      <c r="U54" s="112"/>
      <c r="V54" s="89"/>
      <c r="W54" s="90"/>
      <c r="AF54" s="53"/>
    </row>
    <row r="55" spans="2:32" s="52" customFormat="1" ht="51" customHeight="1">
      <c r="B55" s="88">
        <v>77</v>
      </c>
      <c r="C55" s="39" t="s">
        <v>191</v>
      </c>
      <c r="D55" s="40">
        <v>107371847</v>
      </c>
      <c r="E55" s="41" t="s">
        <v>70</v>
      </c>
      <c r="F55" s="41" t="s">
        <v>79</v>
      </c>
      <c r="G55" s="42" t="s">
        <v>80</v>
      </c>
      <c r="H55" s="102" t="str">
        <f>+C55</f>
        <v>51-40058</v>
      </c>
      <c r="I55" s="85">
        <v>44651</v>
      </c>
      <c r="J55" s="44" t="s">
        <v>49</v>
      </c>
      <c r="K55" s="39" t="str">
        <f>+C55</f>
        <v>51-40058</v>
      </c>
      <c r="L55" s="85">
        <v>44657</v>
      </c>
      <c r="M55" s="46">
        <v>115.2</v>
      </c>
      <c r="N55" s="87">
        <v>0</v>
      </c>
      <c r="O55" s="46">
        <f t="shared" ref="O55:O56" si="16">IF(M55="","",M55*(1+N55))</f>
        <v>115.2</v>
      </c>
      <c r="P55" s="47">
        <f t="shared" ref="P55:P58" si="17">+Q55/O55</f>
        <v>1</v>
      </c>
      <c r="Q55" s="48">
        <v>115.2</v>
      </c>
      <c r="R55" s="49" t="s">
        <v>78</v>
      </c>
      <c r="S55" s="86" t="s">
        <v>67</v>
      </c>
      <c r="T55" s="111" t="s">
        <v>203</v>
      </c>
      <c r="U55" s="112"/>
      <c r="V55" s="89"/>
      <c r="W55" s="90"/>
      <c r="AF55" s="53"/>
    </row>
    <row r="56" spans="2:32" s="52" customFormat="1" ht="51" customHeight="1">
      <c r="B56" s="88">
        <v>77</v>
      </c>
      <c r="C56" s="39" t="s">
        <v>184</v>
      </c>
      <c r="D56" s="40">
        <v>505083868</v>
      </c>
      <c r="E56" s="41" t="s">
        <v>188</v>
      </c>
      <c r="F56" s="41" t="s">
        <v>98</v>
      </c>
      <c r="G56" s="42" t="s">
        <v>54</v>
      </c>
      <c r="H56" s="110">
        <v>7599</v>
      </c>
      <c r="I56" s="85">
        <v>44649</v>
      </c>
      <c r="J56" s="44" t="s">
        <v>58</v>
      </c>
      <c r="K56" s="109" t="s">
        <v>95</v>
      </c>
      <c r="L56" s="85" t="s">
        <v>103</v>
      </c>
      <c r="M56" s="46">
        <v>51.71</v>
      </c>
      <c r="N56" s="87">
        <v>0.06</v>
      </c>
      <c r="O56" s="46">
        <f t="shared" si="16"/>
        <v>54.812600000000003</v>
      </c>
      <c r="P56" s="47">
        <f t="shared" si="17"/>
        <v>0.99995256565096347</v>
      </c>
      <c r="Q56" s="48">
        <v>54.81</v>
      </c>
      <c r="R56" s="49" t="s">
        <v>78</v>
      </c>
      <c r="S56" s="86" t="s">
        <v>67</v>
      </c>
      <c r="T56" s="111" t="s">
        <v>204</v>
      </c>
      <c r="U56" s="112"/>
      <c r="V56" s="50"/>
      <c r="W56" s="51"/>
      <c r="AF56" s="53"/>
    </row>
    <row r="57" spans="2:32" s="52" customFormat="1" ht="51" customHeight="1">
      <c r="B57" s="88">
        <v>77</v>
      </c>
      <c r="C57" s="39" t="s">
        <v>184</v>
      </c>
      <c r="D57" s="40">
        <v>505083868</v>
      </c>
      <c r="E57" s="41" t="s">
        <v>188</v>
      </c>
      <c r="F57" s="41" t="s">
        <v>98</v>
      </c>
      <c r="G57" s="42" t="s">
        <v>54</v>
      </c>
      <c r="H57" s="110">
        <v>7600</v>
      </c>
      <c r="I57" s="85">
        <v>44649</v>
      </c>
      <c r="J57" s="44" t="s">
        <v>58</v>
      </c>
      <c r="K57" s="109" t="s">
        <v>95</v>
      </c>
      <c r="L57" s="85" t="s">
        <v>103</v>
      </c>
      <c r="M57" s="46">
        <v>51.71</v>
      </c>
      <c r="N57" s="87">
        <v>0.06</v>
      </c>
      <c r="O57" s="46">
        <f t="shared" ref="O57" si="18">IF(M57="","",M57*(1+N57))</f>
        <v>54.812600000000003</v>
      </c>
      <c r="P57" s="47">
        <f t="shared" ref="P57" si="19">+Q57/O57</f>
        <v>0.99995256565096347</v>
      </c>
      <c r="Q57" s="48">
        <v>54.81</v>
      </c>
      <c r="R57" s="49" t="s">
        <v>78</v>
      </c>
      <c r="S57" s="86" t="s">
        <v>67</v>
      </c>
      <c r="T57" s="111" t="s">
        <v>205</v>
      </c>
      <c r="U57" s="112"/>
      <c r="V57" s="50"/>
      <c r="W57" s="51"/>
      <c r="AF57" s="53"/>
    </row>
    <row r="58" spans="2:32" s="52" customFormat="1" ht="51" customHeight="1">
      <c r="B58" s="88">
        <v>77</v>
      </c>
      <c r="C58" s="39" t="s">
        <v>184</v>
      </c>
      <c r="D58" s="40">
        <v>508931037</v>
      </c>
      <c r="E58" s="41" t="s">
        <v>187</v>
      </c>
      <c r="F58" s="41" t="s">
        <v>97</v>
      </c>
      <c r="G58" s="42" t="s">
        <v>85</v>
      </c>
      <c r="H58" s="108" t="s">
        <v>185</v>
      </c>
      <c r="I58" s="85">
        <v>44649</v>
      </c>
      <c r="J58" s="44" t="s">
        <v>58</v>
      </c>
      <c r="K58" s="109" t="s">
        <v>95</v>
      </c>
      <c r="L58" s="85" t="s">
        <v>103</v>
      </c>
      <c r="M58" s="46">
        <v>52.69</v>
      </c>
      <c r="N58" s="87" t="s">
        <v>186</v>
      </c>
      <c r="O58" s="46">
        <v>60.1</v>
      </c>
      <c r="P58" s="47">
        <f t="shared" si="17"/>
        <v>1</v>
      </c>
      <c r="Q58" s="48">
        <v>60.1</v>
      </c>
      <c r="R58" s="49" t="s">
        <v>78</v>
      </c>
      <c r="S58" s="86" t="s">
        <v>67</v>
      </c>
      <c r="T58" s="111" t="s">
        <v>206</v>
      </c>
      <c r="U58" s="112"/>
      <c r="V58" s="50"/>
      <c r="W58" s="51"/>
      <c r="AF58" s="53"/>
    </row>
    <row r="59" spans="2:32" s="52" customFormat="1" ht="51" customHeight="1">
      <c r="B59" s="88">
        <v>62</v>
      </c>
      <c r="C59" s="39" t="s">
        <v>122</v>
      </c>
      <c r="D59" s="40">
        <v>506813703</v>
      </c>
      <c r="E59" s="41" t="s">
        <v>119</v>
      </c>
      <c r="F59" s="41" t="s">
        <v>142</v>
      </c>
      <c r="G59" s="42" t="s">
        <v>54</v>
      </c>
      <c r="H59" s="43" t="s">
        <v>120</v>
      </c>
      <c r="I59" s="85">
        <v>44641</v>
      </c>
      <c r="J59" s="44" t="s">
        <v>49</v>
      </c>
      <c r="K59" s="39" t="s">
        <v>123</v>
      </c>
      <c r="L59" s="85">
        <v>44671</v>
      </c>
      <c r="M59" s="46">
        <v>317</v>
      </c>
      <c r="N59" s="87">
        <v>0.23</v>
      </c>
      <c r="O59" s="46">
        <f t="shared" ref="O59" si="20">IF(M59="","",M59*(1+N59))</f>
        <v>389.90999999999997</v>
      </c>
      <c r="P59" s="47">
        <f>+Q59/M59</f>
        <v>1</v>
      </c>
      <c r="Q59" s="48">
        <f>+M59</f>
        <v>317</v>
      </c>
      <c r="R59" s="49" t="s">
        <v>52</v>
      </c>
      <c r="S59" s="86" t="s">
        <v>67</v>
      </c>
      <c r="T59" s="111" t="s">
        <v>207</v>
      </c>
      <c r="U59" s="112"/>
      <c r="V59" s="50"/>
      <c r="W59" s="51"/>
      <c r="AF59" s="53"/>
    </row>
    <row r="60" spans="2:32" s="52" customFormat="1" ht="51" customHeight="1">
      <c r="B60" s="88" t="s">
        <v>68</v>
      </c>
      <c r="C60" s="39" t="s">
        <v>102</v>
      </c>
      <c r="D60" s="40" t="s">
        <v>56</v>
      </c>
      <c r="E60" s="41" t="s">
        <v>55</v>
      </c>
      <c r="F60" s="41" t="s">
        <v>57</v>
      </c>
      <c r="G60" s="42" t="s">
        <v>54</v>
      </c>
      <c r="H60" s="43" t="s">
        <v>104</v>
      </c>
      <c r="I60" s="85">
        <v>44651</v>
      </c>
      <c r="J60" s="44" t="s">
        <v>58</v>
      </c>
      <c r="K60" s="45" t="s">
        <v>66</v>
      </c>
      <c r="L60" s="85" t="s">
        <v>103</v>
      </c>
      <c r="M60" s="46">
        <v>57.2</v>
      </c>
      <c r="N60" s="87">
        <v>0</v>
      </c>
      <c r="O60" s="46">
        <f t="shared" ref="O60:O65" si="21">IF(M60="","",M60*(1+N60))</f>
        <v>57.2</v>
      </c>
      <c r="P60" s="47">
        <f t="shared" ref="P60" si="22">+Q60/O60</f>
        <v>1</v>
      </c>
      <c r="Q60" s="48">
        <v>57.2</v>
      </c>
      <c r="R60" s="49" t="s">
        <v>52</v>
      </c>
      <c r="S60" s="86" t="s">
        <v>67</v>
      </c>
      <c r="T60" s="111" t="s">
        <v>208</v>
      </c>
      <c r="U60" s="112"/>
      <c r="V60" s="89"/>
      <c r="W60" s="90"/>
      <c r="AF60" s="53"/>
    </row>
    <row r="61" spans="2:32" s="52" customFormat="1" ht="51" customHeight="1">
      <c r="B61" s="88">
        <v>67</v>
      </c>
      <c r="C61" s="39" t="s">
        <v>106</v>
      </c>
      <c r="D61" s="40">
        <v>508602289</v>
      </c>
      <c r="E61" s="41" t="s">
        <v>87</v>
      </c>
      <c r="F61" s="41" t="s">
        <v>86</v>
      </c>
      <c r="G61" s="42" t="s">
        <v>54</v>
      </c>
      <c r="H61" s="43" t="s">
        <v>105</v>
      </c>
      <c r="I61" s="85">
        <v>44641</v>
      </c>
      <c r="J61" s="44" t="s">
        <v>49</v>
      </c>
      <c r="K61" s="45" t="s">
        <v>107</v>
      </c>
      <c r="L61" s="85">
        <v>44671</v>
      </c>
      <c r="M61" s="46">
        <v>4200</v>
      </c>
      <c r="N61" s="87">
        <v>0.23</v>
      </c>
      <c r="O61" s="46">
        <f t="shared" si="21"/>
        <v>5166</v>
      </c>
      <c r="P61" s="47">
        <f>+Q61/M61</f>
        <v>0.25</v>
      </c>
      <c r="Q61" s="48">
        <v>1050</v>
      </c>
      <c r="R61" s="49" t="s">
        <v>52</v>
      </c>
      <c r="S61" s="86" t="s">
        <v>67</v>
      </c>
      <c r="T61" s="111" t="s">
        <v>209</v>
      </c>
      <c r="U61" s="112"/>
      <c r="V61" s="89"/>
      <c r="W61" s="90"/>
      <c r="AF61" s="53"/>
    </row>
    <row r="62" spans="2:32" s="52" customFormat="1" ht="51" customHeight="1">
      <c r="B62" s="88">
        <v>68</v>
      </c>
      <c r="C62" s="39" t="s">
        <v>106</v>
      </c>
      <c r="D62" s="40">
        <v>508602289</v>
      </c>
      <c r="E62" s="41" t="s">
        <v>87</v>
      </c>
      <c r="F62" s="41" t="s">
        <v>86</v>
      </c>
      <c r="G62" s="42" t="s">
        <v>54</v>
      </c>
      <c r="H62" s="43" t="s">
        <v>105</v>
      </c>
      <c r="I62" s="85">
        <v>44641</v>
      </c>
      <c r="J62" s="44" t="s">
        <v>49</v>
      </c>
      <c r="K62" s="45" t="s">
        <v>107</v>
      </c>
      <c r="L62" s="85">
        <v>44671</v>
      </c>
      <c r="M62" s="46">
        <v>4200</v>
      </c>
      <c r="N62" s="87">
        <v>0.23</v>
      </c>
      <c r="O62" s="46">
        <f t="shared" ref="O62:O63" si="23">IF(M62="","",M62*(1+N62))</f>
        <v>5166</v>
      </c>
      <c r="P62" s="47">
        <f t="shared" ref="P62:P63" si="24">+Q62/M62</f>
        <v>0.25</v>
      </c>
      <c r="Q62" s="48">
        <v>1050</v>
      </c>
      <c r="R62" s="49" t="s">
        <v>52</v>
      </c>
      <c r="S62" s="86" t="s">
        <v>67</v>
      </c>
      <c r="T62" s="111" t="s">
        <v>209</v>
      </c>
      <c r="U62" s="112"/>
      <c r="V62" s="89"/>
      <c r="W62" s="90"/>
      <c r="AF62" s="53"/>
    </row>
    <row r="63" spans="2:32" s="52" customFormat="1" ht="51" customHeight="1">
      <c r="B63" s="88">
        <v>69</v>
      </c>
      <c r="C63" s="39" t="s">
        <v>106</v>
      </c>
      <c r="D63" s="40">
        <v>508602289</v>
      </c>
      <c r="E63" s="41" t="s">
        <v>87</v>
      </c>
      <c r="F63" s="41" t="s">
        <v>86</v>
      </c>
      <c r="G63" s="42" t="s">
        <v>54</v>
      </c>
      <c r="H63" s="43" t="s">
        <v>105</v>
      </c>
      <c r="I63" s="85">
        <v>44641</v>
      </c>
      <c r="J63" s="44" t="s">
        <v>49</v>
      </c>
      <c r="K63" s="45" t="s">
        <v>107</v>
      </c>
      <c r="L63" s="85">
        <v>44671</v>
      </c>
      <c r="M63" s="46">
        <v>4200</v>
      </c>
      <c r="N63" s="87">
        <v>0.23</v>
      </c>
      <c r="O63" s="46">
        <f t="shared" si="23"/>
        <v>5166</v>
      </c>
      <c r="P63" s="47">
        <f t="shared" si="24"/>
        <v>0.5</v>
      </c>
      <c r="Q63" s="48">
        <v>2100</v>
      </c>
      <c r="R63" s="49" t="s">
        <v>52</v>
      </c>
      <c r="S63" s="86" t="s">
        <v>67</v>
      </c>
      <c r="T63" s="111" t="s">
        <v>209</v>
      </c>
      <c r="U63" s="112"/>
      <c r="V63" s="89"/>
      <c r="W63" s="90"/>
      <c r="AF63" s="53"/>
    </row>
    <row r="64" spans="2:32" s="52" customFormat="1" ht="51" customHeight="1">
      <c r="B64" s="88" t="s">
        <v>68</v>
      </c>
      <c r="C64" s="39" t="s">
        <v>108</v>
      </c>
      <c r="D64" s="40">
        <v>188314407</v>
      </c>
      <c r="E64" s="41" t="s">
        <v>69</v>
      </c>
      <c r="F64" s="41" t="s">
        <v>63</v>
      </c>
      <c r="G64" s="103" t="s">
        <v>62</v>
      </c>
      <c r="H64" s="102" t="s">
        <v>108</v>
      </c>
      <c r="I64" s="85">
        <v>44681</v>
      </c>
      <c r="J64" s="44" t="s">
        <v>49</v>
      </c>
      <c r="K64" s="45" t="s">
        <v>109</v>
      </c>
      <c r="L64" s="85">
        <v>44679</v>
      </c>
      <c r="M64" s="46">
        <v>4503.26</v>
      </c>
      <c r="N64" s="87">
        <v>0</v>
      </c>
      <c r="O64" s="46">
        <f t="shared" si="21"/>
        <v>4503.26</v>
      </c>
      <c r="P64" s="47">
        <f t="shared" ref="P64:P65" si="25">+Q64/O64</f>
        <v>0.18421099381337075</v>
      </c>
      <c r="Q64" s="48">
        <v>829.55</v>
      </c>
      <c r="R64" s="49" t="s">
        <v>50</v>
      </c>
      <c r="S64" s="86" t="s">
        <v>67</v>
      </c>
      <c r="T64" s="160" t="s">
        <v>210</v>
      </c>
      <c r="U64" s="161"/>
      <c r="V64" s="50"/>
      <c r="W64" s="51"/>
      <c r="AF64" s="53"/>
    </row>
    <row r="65" spans="2:32" s="52" customFormat="1" ht="51" customHeight="1">
      <c r="B65" s="88" t="s">
        <v>68</v>
      </c>
      <c r="C65" s="39" t="s">
        <v>108</v>
      </c>
      <c r="D65" s="40">
        <v>107371847</v>
      </c>
      <c r="E65" s="41" t="s">
        <v>70</v>
      </c>
      <c r="F65" s="41" t="s">
        <v>63</v>
      </c>
      <c r="G65" s="103" t="s">
        <v>62</v>
      </c>
      <c r="H65" s="102" t="s">
        <v>108</v>
      </c>
      <c r="I65" s="85">
        <v>44681</v>
      </c>
      <c r="J65" s="44" t="s">
        <v>49</v>
      </c>
      <c r="K65" s="45" t="s">
        <v>109</v>
      </c>
      <c r="L65" s="85">
        <v>44679</v>
      </c>
      <c r="M65" s="46">
        <v>4503.26</v>
      </c>
      <c r="N65" s="87">
        <v>0</v>
      </c>
      <c r="O65" s="46">
        <f t="shared" si="21"/>
        <v>4503.26</v>
      </c>
      <c r="P65" s="47">
        <f t="shared" si="25"/>
        <v>0.1578945030933146</v>
      </c>
      <c r="Q65" s="48">
        <v>711.04</v>
      </c>
      <c r="R65" s="49" t="s">
        <v>50</v>
      </c>
      <c r="S65" s="86" t="s">
        <v>67</v>
      </c>
      <c r="T65" s="160" t="s">
        <v>210</v>
      </c>
      <c r="U65" s="161"/>
      <c r="V65" s="50"/>
      <c r="W65" s="51"/>
      <c r="AF65" s="53"/>
    </row>
    <row r="66" spans="2:32" s="52" customFormat="1" ht="51" customHeight="1">
      <c r="B66" s="88" t="s">
        <v>68</v>
      </c>
      <c r="C66" s="39" t="s">
        <v>108</v>
      </c>
      <c r="D66" s="40">
        <v>192954849</v>
      </c>
      <c r="E66" s="41" t="s">
        <v>73</v>
      </c>
      <c r="F66" s="41" t="s">
        <v>63</v>
      </c>
      <c r="G66" s="103" t="s">
        <v>62</v>
      </c>
      <c r="H66" s="102" t="s">
        <v>108</v>
      </c>
      <c r="I66" s="85">
        <v>44681</v>
      </c>
      <c r="J66" s="44" t="s">
        <v>49</v>
      </c>
      <c r="K66" s="45" t="s">
        <v>109</v>
      </c>
      <c r="L66" s="85">
        <v>44679</v>
      </c>
      <c r="M66" s="46">
        <v>142.13</v>
      </c>
      <c r="N66" s="87">
        <v>0</v>
      </c>
      <c r="O66" s="46">
        <f>IF(M66="","",M66*(1+N66))</f>
        <v>142.13</v>
      </c>
      <c r="P66" s="47">
        <f>+Q66/O66</f>
        <v>0.49996482093857741</v>
      </c>
      <c r="Q66" s="48">
        <v>71.06</v>
      </c>
      <c r="R66" s="49" t="s">
        <v>50</v>
      </c>
      <c r="S66" s="86" t="s">
        <v>67</v>
      </c>
      <c r="T66" s="160" t="s">
        <v>210</v>
      </c>
      <c r="U66" s="161"/>
      <c r="V66" s="50"/>
      <c r="W66" s="51"/>
      <c r="AF66" s="53"/>
    </row>
    <row r="67" spans="2:32" s="52" customFormat="1" ht="51" customHeight="1">
      <c r="B67" s="88" t="s">
        <v>68</v>
      </c>
      <c r="C67" s="39" t="s">
        <v>108</v>
      </c>
      <c r="D67" s="40">
        <v>185359434</v>
      </c>
      <c r="E67" s="41" t="s">
        <v>74</v>
      </c>
      <c r="F67" s="41" t="s">
        <v>63</v>
      </c>
      <c r="G67" s="103" t="s">
        <v>62</v>
      </c>
      <c r="H67" s="102" t="s">
        <v>108</v>
      </c>
      <c r="I67" s="85">
        <v>44681</v>
      </c>
      <c r="J67" s="44" t="s">
        <v>49</v>
      </c>
      <c r="K67" s="45" t="s">
        <v>109</v>
      </c>
      <c r="L67" s="85">
        <v>44679</v>
      </c>
      <c r="M67" s="46">
        <v>1433.54</v>
      </c>
      <c r="N67" s="87">
        <v>0</v>
      </c>
      <c r="O67" s="46">
        <f>IF(M67="","",M67*(1+N67))</f>
        <v>1433.54</v>
      </c>
      <c r="P67" s="47">
        <f>+Q67/O67</f>
        <v>0.41176388520724916</v>
      </c>
      <c r="Q67" s="48">
        <v>590.28</v>
      </c>
      <c r="R67" s="49" t="s">
        <v>50</v>
      </c>
      <c r="S67" s="86" t="s">
        <v>67</v>
      </c>
      <c r="T67" s="160" t="s">
        <v>210</v>
      </c>
      <c r="U67" s="161"/>
      <c r="V67" s="50"/>
      <c r="W67" s="51"/>
      <c r="AF67" s="53"/>
    </row>
    <row r="68" spans="2:32" s="52" customFormat="1" ht="51" customHeight="1">
      <c r="B68" s="88" t="s">
        <v>68</v>
      </c>
      <c r="C68" s="39" t="s">
        <v>108</v>
      </c>
      <c r="D68" s="40">
        <v>194730824</v>
      </c>
      <c r="E68" s="41" t="s">
        <v>72</v>
      </c>
      <c r="F68" s="41" t="s">
        <v>63</v>
      </c>
      <c r="G68" s="103" t="s">
        <v>62</v>
      </c>
      <c r="H68" s="102" t="s">
        <v>108</v>
      </c>
      <c r="I68" s="85">
        <v>44681</v>
      </c>
      <c r="J68" s="44" t="s">
        <v>49</v>
      </c>
      <c r="K68" s="45" t="s">
        <v>109</v>
      </c>
      <c r="L68" s="85">
        <v>44679</v>
      </c>
      <c r="M68" s="46">
        <v>3463.04</v>
      </c>
      <c r="N68" s="87">
        <v>0</v>
      </c>
      <c r="O68" s="46">
        <f>IF(M68="","",M68*(1+N68))</f>
        <v>3463.04</v>
      </c>
      <c r="P68" s="47">
        <f>+Q68/O68</f>
        <v>0.65625</v>
      </c>
      <c r="Q68" s="48">
        <v>2272.62</v>
      </c>
      <c r="R68" s="49" t="s">
        <v>50</v>
      </c>
      <c r="S68" s="86" t="s">
        <v>67</v>
      </c>
      <c r="T68" s="160" t="s">
        <v>210</v>
      </c>
      <c r="U68" s="161"/>
      <c r="V68" s="50"/>
      <c r="W68" s="51"/>
      <c r="AF68" s="53"/>
    </row>
    <row r="69" spans="2:32" s="52" customFormat="1" ht="51" customHeight="1">
      <c r="B69" s="88" t="s">
        <v>68</v>
      </c>
      <c r="C69" s="39" t="s">
        <v>108</v>
      </c>
      <c r="D69" s="40">
        <v>176758593</v>
      </c>
      <c r="E69" s="41" t="s">
        <v>71</v>
      </c>
      <c r="F69" s="41" t="s">
        <v>63</v>
      </c>
      <c r="G69" s="103" t="s">
        <v>62</v>
      </c>
      <c r="H69" s="102" t="s">
        <v>108</v>
      </c>
      <c r="I69" s="85">
        <v>44681</v>
      </c>
      <c r="J69" s="44" t="s">
        <v>49</v>
      </c>
      <c r="K69" s="45" t="s">
        <v>109</v>
      </c>
      <c r="L69" s="85">
        <v>44679</v>
      </c>
      <c r="M69" s="46">
        <v>3981.46</v>
      </c>
      <c r="N69" s="87">
        <v>0</v>
      </c>
      <c r="O69" s="46">
        <f t="shared" ref="O69:O70" si="26">IF(M69="","",M69*(1+N69))</f>
        <v>3981.46</v>
      </c>
      <c r="P69" s="47">
        <f t="shared" ref="P69:P70" si="27">+Q69/O69</f>
        <v>1</v>
      </c>
      <c r="Q69" s="48">
        <v>3981.46</v>
      </c>
      <c r="R69" s="49" t="s">
        <v>50</v>
      </c>
      <c r="S69" s="86" t="s">
        <v>67</v>
      </c>
      <c r="T69" s="160" t="s">
        <v>210</v>
      </c>
      <c r="U69" s="161"/>
      <c r="V69" s="50"/>
      <c r="W69" s="51"/>
      <c r="AF69" s="53"/>
    </row>
    <row r="70" spans="2:32" s="52" customFormat="1" ht="51" customHeight="1">
      <c r="B70" s="88">
        <v>20</v>
      </c>
      <c r="C70" s="39" t="s">
        <v>108</v>
      </c>
      <c r="D70" s="40">
        <v>232292663</v>
      </c>
      <c r="E70" s="41" t="s">
        <v>75</v>
      </c>
      <c r="F70" s="41" t="s">
        <v>63</v>
      </c>
      <c r="G70" s="103" t="s">
        <v>62</v>
      </c>
      <c r="H70" s="102" t="s">
        <v>108</v>
      </c>
      <c r="I70" s="85">
        <v>44681</v>
      </c>
      <c r="J70" s="44" t="s">
        <v>49</v>
      </c>
      <c r="K70" s="45" t="s">
        <v>109</v>
      </c>
      <c r="L70" s="85">
        <v>44679</v>
      </c>
      <c r="M70" s="46">
        <v>2534.92</v>
      </c>
      <c r="N70" s="87">
        <v>0</v>
      </c>
      <c r="O70" s="46">
        <f t="shared" si="26"/>
        <v>2534.92</v>
      </c>
      <c r="P70" s="47">
        <f t="shared" si="27"/>
        <v>3.8356240039133384E-2</v>
      </c>
      <c r="Q70" s="48">
        <v>97.23</v>
      </c>
      <c r="R70" s="49" t="s">
        <v>50</v>
      </c>
      <c r="S70" s="86" t="s">
        <v>67</v>
      </c>
      <c r="T70" s="160" t="s">
        <v>210</v>
      </c>
      <c r="U70" s="161"/>
      <c r="V70" s="50"/>
      <c r="W70" s="51"/>
      <c r="AF70" s="53"/>
    </row>
    <row r="71" spans="2:32" s="52" customFormat="1" ht="51" customHeight="1">
      <c r="B71" s="88">
        <v>31</v>
      </c>
      <c r="C71" s="39" t="s">
        <v>108</v>
      </c>
      <c r="D71" s="40">
        <v>194730824</v>
      </c>
      <c r="E71" s="41" t="s">
        <v>72</v>
      </c>
      <c r="F71" s="41" t="s">
        <v>63</v>
      </c>
      <c r="G71" s="103" t="s">
        <v>62</v>
      </c>
      <c r="H71" s="102" t="s">
        <v>108</v>
      </c>
      <c r="I71" s="85">
        <v>44681</v>
      </c>
      <c r="J71" s="44" t="s">
        <v>49</v>
      </c>
      <c r="K71" s="45" t="s">
        <v>109</v>
      </c>
      <c r="L71" s="85">
        <v>44679</v>
      </c>
      <c r="M71" s="46">
        <v>3463.04</v>
      </c>
      <c r="N71" s="87">
        <v>0</v>
      </c>
      <c r="O71" s="46">
        <f>IF(M71="","",M71*(1+N71))</f>
        <v>3463.04</v>
      </c>
      <c r="P71" s="47">
        <f>+Q71/O71</f>
        <v>3.125E-2</v>
      </c>
      <c r="Q71" s="48">
        <v>108.22</v>
      </c>
      <c r="R71" s="49" t="s">
        <v>50</v>
      </c>
      <c r="S71" s="86" t="s">
        <v>67</v>
      </c>
      <c r="T71" s="160" t="s">
        <v>210</v>
      </c>
      <c r="U71" s="161"/>
      <c r="V71" s="50"/>
      <c r="W71" s="51"/>
      <c r="AF71" s="53"/>
    </row>
    <row r="72" spans="2:32" s="52" customFormat="1" ht="51" customHeight="1">
      <c r="B72" s="88">
        <v>35</v>
      </c>
      <c r="C72" s="39" t="s">
        <v>108</v>
      </c>
      <c r="D72" s="40">
        <v>176885943</v>
      </c>
      <c r="E72" s="41" t="s">
        <v>77</v>
      </c>
      <c r="F72" s="41" t="s">
        <v>63</v>
      </c>
      <c r="G72" s="103" t="s">
        <v>62</v>
      </c>
      <c r="H72" s="102" t="s">
        <v>108</v>
      </c>
      <c r="I72" s="85">
        <v>44681</v>
      </c>
      <c r="J72" s="44" t="s">
        <v>49</v>
      </c>
      <c r="K72" s="45" t="s">
        <v>109</v>
      </c>
      <c r="L72" s="85">
        <v>44679</v>
      </c>
      <c r="M72" s="46">
        <v>902.06</v>
      </c>
      <c r="N72" s="87">
        <v>0</v>
      </c>
      <c r="O72" s="46">
        <f>IF(M72="","",M72*(1+N72))</f>
        <v>902.06</v>
      </c>
      <c r="P72" s="47">
        <f>+Q72/O72</f>
        <v>0.5</v>
      </c>
      <c r="Q72" s="48">
        <v>451.03</v>
      </c>
      <c r="R72" s="49" t="s">
        <v>50</v>
      </c>
      <c r="S72" s="86" t="s">
        <v>67</v>
      </c>
      <c r="T72" s="160" t="s">
        <v>210</v>
      </c>
      <c r="U72" s="161"/>
      <c r="V72" s="50"/>
      <c r="W72" s="51"/>
      <c r="AF72" s="53"/>
    </row>
    <row r="73" spans="2:32" s="52" customFormat="1" ht="51" customHeight="1">
      <c r="B73" s="88">
        <v>38</v>
      </c>
      <c r="C73" s="39" t="s">
        <v>108</v>
      </c>
      <c r="D73" s="40">
        <v>148590837</v>
      </c>
      <c r="E73" s="41" t="s">
        <v>89</v>
      </c>
      <c r="F73" s="41" t="s">
        <v>63</v>
      </c>
      <c r="G73" s="103" t="s">
        <v>62</v>
      </c>
      <c r="H73" s="102" t="s">
        <v>108</v>
      </c>
      <c r="I73" s="85">
        <v>44681</v>
      </c>
      <c r="J73" s="44" t="s">
        <v>49</v>
      </c>
      <c r="K73" s="45" t="s">
        <v>109</v>
      </c>
      <c r="L73" s="85">
        <v>44679</v>
      </c>
      <c r="M73" s="46">
        <v>2841.88</v>
      </c>
      <c r="N73" s="87">
        <v>0</v>
      </c>
      <c r="O73" s="46">
        <f>IF(M73="","",M73*(1+N73))</f>
        <v>2841.88</v>
      </c>
      <c r="P73" s="47">
        <f>+Q73/O73</f>
        <v>7.6336791138260585E-2</v>
      </c>
      <c r="Q73" s="48">
        <v>216.94</v>
      </c>
      <c r="R73" s="49" t="s">
        <v>50</v>
      </c>
      <c r="S73" s="86" t="s">
        <v>67</v>
      </c>
      <c r="T73" s="160" t="s">
        <v>210</v>
      </c>
      <c r="U73" s="161"/>
      <c r="V73" s="50"/>
      <c r="W73" s="51"/>
      <c r="AF73" s="53"/>
    </row>
    <row r="74" spans="2:32" s="52" customFormat="1" ht="51" customHeight="1">
      <c r="B74" s="88">
        <v>38</v>
      </c>
      <c r="C74" s="39" t="s">
        <v>108</v>
      </c>
      <c r="D74" s="40">
        <v>232292663</v>
      </c>
      <c r="E74" s="41" t="s">
        <v>75</v>
      </c>
      <c r="F74" s="41" t="s">
        <v>63</v>
      </c>
      <c r="G74" s="103" t="s">
        <v>62</v>
      </c>
      <c r="H74" s="102" t="s">
        <v>108</v>
      </c>
      <c r="I74" s="85">
        <v>44681</v>
      </c>
      <c r="J74" s="44" t="s">
        <v>49</v>
      </c>
      <c r="K74" s="45" t="s">
        <v>109</v>
      </c>
      <c r="L74" s="85">
        <v>44679</v>
      </c>
      <c r="M74" s="46">
        <v>2534.92</v>
      </c>
      <c r="N74" s="87">
        <v>0</v>
      </c>
      <c r="O74" s="46">
        <f t="shared" ref="O74" si="28">IF(M74="","",M74*(1+N74))</f>
        <v>2534.92</v>
      </c>
      <c r="P74" s="47">
        <f t="shared" ref="P74" si="29">+Q74/O74</f>
        <v>2.4655610433465355E-2</v>
      </c>
      <c r="Q74" s="48">
        <v>62.5</v>
      </c>
      <c r="R74" s="49" t="s">
        <v>50</v>
      </c>
      <c r="S74" s="86" t="s">
        <v>67</v>
      </c>
      <c r="T74" s="160" t="s">
        <v>210</v>
      </c>
      <c r="U74" s="161"/>
      <c r="V74" s="50"/>
      <c r="W74" s="51"/>
      <c r="AF74" s="53"/>
    </row>
    <row r="75" spans="2:32" s="52" customFormat="1" ht="51" customHeight="1">
      <c r="B75" s="88">
        <v>39</v>
      </c>
      <c r="C75" s="39" t="s">
        <v>108</v>
      </c>
      <c r="D75" s="40">
        <v>194730824</v>
      </c>
      <c r="E75" s="41" t="s">
        <v>72</v>
      </c>
      <c r="F75" s="41" t="s">
        <v>63</v>
      </c>
      <c r="G75" s="103" t="s">
        <v>62</v>
      </c>
      <c r="H75" s="102" t="s">
        <v>108</v>
      </c>
      <c r="I75" s="85">
        <v>44681</v>
      </c>
      <c r="J75" s="44" t="s">
        <v>49</v>
      </c>
      <c r="K75" s="45" t="s">
        <v>109</v>
      </c>
      <c r="L75" s="85">
        <v>44679</v>
      </c>
      <c r="M75" s="46">
        <v>3463.04</v>
      </c>
      <c r="N75" s="87">
        <v>0</v>
      </c>
      <c r="O75" s="46">
        <f>IF(M75="","",M75*(1+N75))</f>
        <v>3463.04</v>
      </c>
      <c r="P75" s="47">
        <f>+Q75/O75</f>
        <v>0.3125</v>
      </c>
      <c r="Q75" s="48">
        <v>1082.2</v>
      </c>
      <c r="R75" s="49" t="s">
        <v>50</v>
      </c>
      <c r="S75" s="86" t="s">
        <v>67</v>
      </c>
      <c r="T75" s="160" t="s">
        <v>210</v>
      </c>
      <c r="U75" s="161"/>
      <c r="V75" s="50"/>
      <c r="W75" s="51"/>
      <c r="AF75" s="53"/>
    </row>
    <row r="76" spans="2:32" s="52" customFormat="1" ht="51" customHeight="1">
      <c r="B76" s="88">
        <v>39</v>
      </c>
      <c r="C76" s="39" t="s">
        <v>108</v>
      </c>
      <c r="D76" s="40">
        <v>266619290</v>
      </c>
      <c r="E76" s="41" t="s">
        <v>110</v>
      </c>
      <c r="F76" s="41" t="s">
        <v>63</v>
      </c>
      <c r="G76" s="103" t="s">
        <v>62</v>
      </c>
      <c r="H76" s="102" t="s">
        <v>108</v>
      </c>
      <c r="I76" s="85">
        <v>44681</v>
      </c>
      <c r="J76" s="44" t="s">
        <v>49</v>
      </c>
      <c r="K76" s="45" t="s">
        <v>109</v>
      </c>
      <c r="L76" s="85">
        <v>44679</v>
      </c>
      <c r="M76" s="46">
        <v>1606.79</v>
      </c>
      <c r="N76" s="87">
        <v>0</v>
      </c>
      <c r="O76" s="46">
        <f>IF(M76="","",M76*(1+N76))</f>
        <v>1606.79</v>
      </c>
      <c r="P76" s="47">
        <f>+Q76/O76</f>
        <v>0.15789244394102528</v>
      </c>
      <c r="Q76" s="48">
        <v>253.7</v>
      </c>
      <c r="R76" s="49" t="s">
        <v>50</v>
      </c>
      <c r="S76" s="86" t="s">
        <v>67</v>
      </c>
      <c r="T76" s="160" t="s">
        <v>210</v>
      </c>
      <c r="U76" s="161"/>
      <c r="V76" s="50"/>
      <c r="W76" s="51"/>
      <c r="AF76" s="53"/>
    </row>
    <row r="77" spans="2:32" s="52" customFormat="1" ht="51" customHeight="1">
      <c r="B77" s="88">
        <v>45</v>
      </c>
      <c r="C77" s="39" t="s">
        <v>108</v>
      </c>
      <c r="D77" s="40">
        <v>176885943</v>
      </c>
      <c r="E77" s="41" t="s">
        <v>77</v>
      </c>
      <c r="F77" s="41" t="s">
        <v>63</v>
      </c>
      <c r="G77" s="103" t="s">
        <v>62</v>
      </c>
      <c r="H77" s="102" t="s">
        <v>108</v>
      </c>
      <c r="I77" s="85">
        <v>44681</v>
      </c>
      <c r="J77" s="44" t="s">
        <v>49</v>
      </c>
      <c r="K77" s="45" t="s">
        <v>109</v>
      </c>
      <c r="L77" s="85">
        <v>44679</v>
      </c>
      <c r="M77" s="46">
        <v>902.06</v>
      </c>
      <c r="N77" s="87">
        <v>0</v>
      </c>
      <c r="O77" s="46">
        <f>IF(M77="","",M77*(1+N77))</f>
        <v>902.06</v>
      </c>
      <c r="P77" s="47">
        <f>+Q77/O77</f>
        <v>0.5</v>
      </c>
      <c r="Q77" s="48">
        <v>451.03</v>
      </c>
      <c r="R77" s="49" t="s">
        <v>50</v>
      </c>
      <c r="S77" s="86" t="s">
        <v>67</v>
      </c>
      <c r="T77" s="160" t="s">
        <v>210</v>
      </c>
      <c r="U77" s="161"/>
      <c r="V77" s="50"/>
      <c r="W77" s="51"/>
      <c r="AF77" s="53"/>
    </row>
    <row r="78" spans="2:32" s="52" customFormat="1" ht="51" customHeight="1">
      <c r="B78" s="88">
        <v>46</v>
      </c>
      <c r="C78" s="39" t="s">
        <v>108</v>
      </c>
      <c r="D78" s="40">
        <v>212712870</v>
      </c>
      <c r="E78" s="41" t="s">
        <v>93</v>
      </c>
      <c r="F78" s="41" t="s">
        <v>63</v>
      </c>
      <c r="G78" s="103" t="s">
        <v>62</v>
      </c>
      <c r="H78" s="102" t="s">
        <v>108</v>
      </c>
      <c r="I78" s="85">
        <v>44681</v>
      </c>
      <c r="J78" s="44" t="s">
        <v>49</v>
      </c>
      <c r="K78" s="45" t="s">
        <v>109</v>
      </c>
      <c r="L78" s="85">
        <v>44679</v>
      </c>
      <c r="M78" s="46">
        <v>2225.54</v>
      </c>
      <c r="N78" s="87">
        <v>0</v>
      </c>
      <c r="O78" s="46">
        <f t="shared" ref="O78" si="30">IF(M78="","",M78*(1+N78))</f>
        <v>2225.54</v>
      </c>
      <c r="P78" s="47">
        <f t="shared" ref="P78" si="31">+Q78/O78</f>
        <v>0.26666786487773753</v>
      </c>
      <c r="Q78" s="48">
        <v>593.48</v>
      </c>
      <c r="R78" s="49" t="s">
        <v>50</v>
      </c>
      <c r="S78" s="86" t="s">
        <v>67</v>
      </c>
      <c r="T78" s="160" t="s">
        <v>210</v>
      </c>
      <c r="U78" s="161"/>
      <c r="V78" s="50"/>
      <c r="W78" s="51"/>
      <c r="AF78" s="53"/>
    </row>
    <row r="79" spans="2:32" s="52" customFormat="1" ht="51" customHeight="1">
      <c r="B79" s="88">
        <v>49</v>
      </c>
      <c r="C79" s="39" t="s">
        <v>108</v>
      </c>
      <c r="D79" s="40">
        <v>130588776</v>
      </c>
      <c r="E79" s="41" t="s">
        <v>76</v>
      </c>
      <c r="F79" s="41" t="s">
        <v>63</v>
      </c>
      <c r="G79" s="103" t="s">
        <v>62</v>
      </c>
      <c r="H79" s="102" t="s">
        <v>108</v>
      </c>
      <c r="I79" s="85">
        <v>44681</v>
      </c>
      <c r="J79" s="44" t="s">
        <v>49</v>
      </c>
      <c r="K79" s="45" t="s">
        <v>109</v>
      </c>
      <c r="L79" s="85">
        <v>44679</v>
      </c>
      <c r="M79" s="46">
        <v>3784.12</v>
      </c>
      <c r="N79" s="87">
        <v>0</v>
      </c>
      <c r="O79" s="46">
        <f t="shared" ref="O79:O83" si="32">IF(M79="","",M79*(1+N79))</f>
        <v>3784.12</v>
      </c>
      <c r="P79" s="47">
        <f t="shared" ref="P79:P83" si="33">+Q79/O79</f>
        <v>0.19999894295106924</v>
      </c>
      <c r="Q79" s="48">
        <v>756.82</v>
      </c>
      <c r="R79" s="49" t="s">
        <v>50</v>
      </c>
      <c r="S79" s="86" t="s">
        <v>67</v>
      </c>
      <c r="T79" s="160" t="s">
        <v>210</v>
      </c>
      <c r="U79" s="161"/>
      <c r="V79" s="50"/>
      <c r="W79" s="51"/>
      <c r="AF79" s="53"/>
    </row>
    <row r="80" spans="2:32" s="52" customFormat="1" ht="51" customHeight="1">
      <c r="B80" s="88">
        <v>62</v>
      </c>
      <c r="C80" s="39" t="s">
        <v>108</v>
      </c>
      <c r="D80" s="40">
        <v>232292663</v>
      </c>
      <c r="E80" s="41" t="s">
        <v>75</v>
      </c>
      <c r="F80" s="41" t="s">
        <v>63</v>
      </c>
      <c r="G80" s="103" t="s">
        <v>62</v>
      </c>
      <c r="H80" s="102" t="s">
        <v>108</v>
      </c>
      <c r="I80" s="85">
        <v>44681</v>
      </c>
      <c r="J80" s="44" t="s">
        <v>49</v>
      </c>
      <c r="K80" s="45" t="s">
        <v>109</v>
      </c>
      <c r="L80" s="85">
        <v>44679</v>
      </c>
      <c r="M80" s="46">
        <v>2534.92</v>
      </c>
      <c r="N80" s="87">
        <v>0</v>
      </c>
      <c r="O80" s="46">
        <f t="shared" si="32"/>
        <v>2534.92</v>
      </c>
      <c r="P80" s="47">
        <f t="shared" si="33"/>
        <v>4.6573461884398717E-2</v>
      </c>
      <c r="Q80" s="48">
        <v>118.06</v>
      </c>
      <c r="R80" s="49" t="s">
        <v>50</v>
      </c>
      <c r="S80" s="86" t="s">
        <v>67</v>
      </c>
      <c r="T80" s="160" t="s">
        <v>210</v>
      </c>
      <c r="U80" s="161"/>
      <c r="V80" s="50"/>
      <c r="W80" s="51"/>
      <c r="AF80" s="53"/>
    </row>
    <row r="81" spans="2:32" s="52" customFormat="1" ht="51" customHeight="1">
      <c r="B81" s="88">
        <v>63</v>
      </c>
      <c r="C81" s="39" t="s">
        <v>108</v>
      </c>
      <c r="D81" s="40">
        <v>232292663</v>
      </c>
      <c r="E81" s="41" t="s">
        <v>75</v>
      </c>
      <c r="F81" s="41" t="s">
        <v>63</v>
      </c>
      <c r="G81" s="103" t="s">
        <v>62</v>
      </c>
      <c r="H81" s="102" t="s">
        <v>108</v>
      </c>
      <c r="I81" s="85">
        <v>44681</v>
      </c>
      <c r="J81" s="44" t="s">
        <v>49</v>
      </c>
      <c r="K81" s="45" t="s">
        <v>109</v>
      </c>
      <c r="L81" s="85">
        <v>44679</v>
      </c>
      <c r="M81" s="46">
        <v>2534.92</v>
      </c>
      <c r="N81" s="87">
        <v>0</v>
      </c>
      <c r="O81" s="46">
        <f t="shared" si="32"/>
        <v>2534.92</v>
      </c>
      <c r="P81" s="47">
        <f t="shared" si="33"/>
        <v>4.6573461884398717E-2</v>
      </c>
      <c r="Q81" s="48">
        <v>118.06</v>
      </c>
      <c r="R81" s="49" t="s">
        <v>50</v>
      </c>
      <c r="S81" s="86" t="s">
        <v>67</v>
      </c>
      <c r="T81" s="160" t="s">
        <v>210</v>
      </c>
      <c r="U81" s="161"/>
      <c r="V81" s="50"/>
      <c r="W81" s="51"/>
      <c r="AF81" s="53"/>
    </row>
    <row r="82" spans="2:32" s="52" customFormat="1" ht="51" customHeight="1">
      <c r="B82" s="88">
        <v>64</v>
      </c>
      <c r="C82" s="39" t="s">
        <v>108</v>
      </c>
      <c r="D82" s="40">
        <v>232292663</v>
      </c>
      <c r="E82" s="41" t="s">
        <v>75</v>
      </c>
      <c r="F82" s="41" t="s">
        <v>63</v>
      </c>
      <c r="G82" s="103" t="s">
        <v>62</v>
      </c>
      <c r="H82" s="102" t="s">
        <v>108</v>
      </c>
      <c r="I82" s="85">
        <v>44681</v>
      </c>
      <c r="J82" s="44" t="s">
        <v>49</v>
      </c>
      <c r="K82" s="45" t="s">
        <v>109</v>
      </c>
      <c r="L82" s="85">
        <v>44679</v>
      </c>
      <c r="M82" s="46">
        <v>2534.92</v>
      </c>
      <c r="N82" s="87">
        <v>0</v>
      </c>
      <c r="O82" s="46">
        <f t="shared" si="32"/>
        <v>2534.92</v>
      </c>
      <c r="P82" s="47">
        <f t="shared" si="33"/>
        <v>4.6573461884398717E-2</v>
      </c>
      <c r="Q82" s="48">
        <v>118.06</v>
      </c>
      <c r="R82" s="49" t="s">
        <v>50</v>
      </c>
      <c r="S82" s="86" t="s">
        <v>67</v>
      </c>
      <c r="T82" s="160" t="s">
        <v>210</v>
      </c>
      <c r="U82" s="161"/>
      <c r="V82" s="50"/>
      <c r="W82" s="51"/>
      <c r="AF82" s="53"/>
    </row>
    <row r="83" spans="2:32" s="52" customFormat="1" ht="51" customHeight="1">
      <c r="B83" s="88">
        <v>77</v>
      </c>
      <c r="C83" s="39" t="s">
        <v>108</v>
      </c>
      <c r="D83" s="40">
        <v>148590837</v>
      </c>
      <c r="E83" s="41" t="s">
        <v>89</v>
      </c>
      <c r="F83" s="41" t="s">
        <v>63</v>
      </c>
      <c r="G83" s="103" t="s">
        <v>62</v>
      </c>
      <c r="H83" s="102" t="s">
        <v>108</v>
      </c>
      <c r="I83" s="85">
        <v>44681</v>
      </c>
      <c r="J83" s="44" t="s">
        <v>49</v>
      </c>
      <c r="K83" s="45" t="s">
        <v>109</v>
      </c>
      <c r="L83" s="85">
        <v>44679</v>
      </c>
      <c r="M83" s="46">
        <v>2841.88</v>
      </c>
      <c r="N83" s="87">
        <v>0</v>
      </c>
      <c r="O83" s="46">
        <f t="shared" si="32"/>
        <v>2841.88</v>
      </c>
      <c r="P83" s="47">
        <f t="shared" si="33"/>
        <v>7.6336791138260585E-2</v>
      </c>
      <c r="Q83" s="48">
        <v>216.94</v>
      </c>
      <c r="R83" s="49" t="s">
        <v>50</v>
      </c>
      <c r="S83" s="86" t="s">
        <v>67</v>
      </c>
      <c r="T83" s="160" t="s">
        <v>210</v>
      </c>
      <c r="U83" s="161"/>
      <c r="V83" s="50"/>
      <c r="W83" s="51"/>
      <c r="AF83" s="53"/>
    </row>
    <row r="84" spans="2:32" s="52" customFormat="1" ht="51" customHeight="1">
      <c r="B84" s="88">
        <v>77</v>
      </c>
      <c r="C84" s="39" t="s">
        <v>108</v>
      </c>
      <c r="D84" s="40">
        <v>232292663</v>
      </c>
      <c r="E84" s="41" t="s">
        <v>75</v>
      </c>
      <c r="F84" s="41" t="s">
        <v>63</v>
      </c>
      <c r="G84" s="103" t="s">
        <v>62</v>
      </c>
      <c r="H84" s="102" t="s">
        <v>108</v>
      </c>
      <c r="I84" s="85">
        <v>44681</v>
      </c>
      <c r="J84" s="44" t="s">
        <v>49</v>
      </c>
      <c r="K84" s="45" t="s">
        <v>109</v>
      </c>
      <c r="L84" s="85">
        <v>44679</v>
      </c>
      <c r="M84" s="46">
        <v>2534.92</v>
      </c>
      <c r="N84" s="87">
        <v>0</v>
      </c>
      <c r="O84" s="46">
        <f t="shared" ref="O84:O89" si="34">IF(M84="","",M84*(1+N84))</f>
        <v>2534.92</v>
      </c>
      <c r="P84" s="47">
        <f t="shared" ref="P84:P89" si="35">+Q84/O84</f>
        <v>9.0409164786265442E-2</v>
      </c>
      <c r="Q84" s="48">
        <v>229.18</v>
      </c>
      <c r="R84" s="49" t="s">
        <v>50</v>
      </c>
      <c r="S84" s="86" t="s">
        <v>67</v>
      </c>
      <c r="T84" s="160" t="s">
        <v>210</v>
      </c>
      <c r="U84" s="161"/>
      <c r="V84" s="50"/>
      <c r="W84" s="51"/>
      <c r="AF84" s="53"/>
    </row>
    <row r="85" spans="2:32" s="52" customFormat="1" ht="51" customHeight="1">
      <c r="B85" s="88">
        <v>31</v>
      </c>
      <c r="C85" s="39" t="s">
        <v>192</v>
      </c>
      <c r="D85" s="40">
        <v>500074135</v>
      </c>
      <c r="E85" s="41" t="s">
        <v>81</v>
      </c>
      <c r="F85" s="41" t="s">
        <v>82</v>
      </c>
      <c r="G85" s="42" t="s">
        <v>54</v>
      </c>
      <c r="H85" s="43" t="s">
        <v>178</v>
      </c>
      <c r="I85" s="85">
        <v>44672</v>
      </c>
      <c r="J85" s="44" t="s">
        <v>83</v>
      </c>
      <c r="K85" s="39" t="s">
        <v>179</v>
      </c>
      <c r="L85" s="85">
        <v>44707</v>
      </c>
      <c r="M85" s="46">
        <v>168.85</v>
      </c>
      <c r="N85" s="87" t="s">
        <v>143</v>
      </c>
      <c r="O85" s="46">
        <v>186.99</v>
      </c>
      <c r="P85" s="47">
        <f>+Q85/O85</f>
        <v>1</v>
      </c>
      <c r="Q85" s="48">
        <v>186.99</v>
      </c>
      <c r="R85" s="49" t="s">
        <v>78</v>
      </c>
      <c r="S85" s="86" t="s">
        <v>67</v>
      </c>
      <c r="T85" s="111" t="s">
        <v>211</v>
      </c>
      <c r="U85" s="112"/>
      <c r="V85" s="50"/>
      <c r="W85" s="51"/>
      <c r="AF85" s="53"/>
    </row>
    <row r="86" spans="2:32" s="52" customFormat="1" ht="51" customHeight="1">
      <c r="B86" s="88">
        <v>31</v>
      </c>
      <c r="C86" s="39" t="s">
        <v>176</v>
      </c>
      <c r="D86" s="40">
        <v>500074135</v>
      </c>
      <c r="E86" s="41" t="s">
        <v>81</v>
      </c>
      <c r="F86" s="41" t="s">
        <v>84</v>
      </c>
      <c r="G86" s="42" t="s">
        <v>54</v>
      </c>
      <c r="H86" s="43" t="s">
        <v>146</v>
      </c>
      <c r="I86" s="85">
        <v>44688</v>
      </c>
      <c r="J86" s="44" t="s">
        <v>83</v>
      </c>
      <c r="K86" s="39" t="s">
        <v>181</v>
      </c>
      <c r="L86" s="85">
        <v>44721</v>
      </c>
      <c r="M86" s="46">
        <v>12.36</v>
      </c>
      <c r="N86" s="87">
        <v>0.23</v>
      </c>
      <c r="O86" s="46">
        <f>+M86*(1+N86)</f>
        <v>15.2028</v>
      </c>
      <c r="P86" s="47">
        <f>+Q86/O86</f>
        <v>0.99981582340095243</v>
      </c>
      <c r="Q86" s="48">
        <v>15.2</v>
      </c>
      <c r="R86" s="49" t="s">
        <v>78</v>
      </c>
      <c r="S86" s="86" t="s">
        <v>67</v>
      </c>
      <c r="T86" s="111" t="s">
        <v>212</v>
      </c>
      <c r="U86" s="112"/>
      <c r="V86" s="50"/>
      <c r="W86" s="51"/>
      <c r="AF86" s="53"/>
    </row>
    <row r="87" spans="2:32" s="52" customFormat="1" ht="51" customHeight="1">
      <c r="B87" s="88">
        <v>31</v>
      </c>
      <c r="C87" s="39" t="s">
        <v>171</v>
      </c>
      <c r="D87" s="40">
        <v>176758593</v>
      </c>
      <c r="E87" s="41" t="s">
        <v>71</v>
      </c>
      <c r="F87" s="41" t="s">
        <v>79</v>
      </c>
      <c r="G87" s="42" t="s">
        <v>80</v>
      </c>
      <c r="H87" s="102" t="str">
        <f>+C87</f>
        <v>51-50031</v>
      </c>
      <c r="I87" s="85">
        <v>44681</v>
      </c>
      <c r="J87" s="44" t="s">
        <v>49</v>
      </c>
      <c r="K87" s="39" t="str">
        <f>+C87</f>
        <v>51-50031</v>
      </c>
      <c r="L87" s="85">
        <v>44662</v>
      </c>
      <c r="M87" s="46">
        <v>119.58</v>
      </c>
      <c r="N87" s="87">
        <v>0</v>
      </c>
      <c r="O87" s="46">
        <f t="shared" si="34"/>
        <v>119.58</v>
      </c>
      <c r="P87" s="47">
        <f t="shared" si="35"/>
        <v>0.69861180799464795</v>
      </c>
      <c r="Q87" s="48">
        <v>83.54</v>
      </c>
      <c r="R87" s="49" t="s">
        <v>78</v>
      </c>
      <c r="S87" s="86" t="s">
        <v>67</v>
      </c>
      <c r="T87" s="111" t="s">
        <v>213</v>
      </c>
      <c r="U87" s="112"/>
      <c r="V87" s="89"/>
      <c r="W87" s="90"/>
      <c r="AF87" s="53"/>
    </row>
    <row r="88" spans="2:32" s="52" customFormat="1" ht="51" customHeight="1">
      <c r="B88" s="88" t="s">
        <v>68</v>
      </c>
      <c r="C88" s="39" t="s">
        <v>171</v>
      </c>
      <c r="D88" s="40">
        <v>176758593</v>
      </c>
      <c r="E88" s="41" t="s">
        <v>71</v>
      </c>
      <c r="F88" s="41" t="s">
        <v>79</v>
      </c>
      <c r="G88" s="42" t="s">
        <v>80</v>
      </c>
      <c r="H88" s="102" t="str">
        <f>+C88</f>
        <v>51-50031</v>
      </c>
      <c r="I88" s="85">
        <v>44681</v>
      </c>
      <c r="J88" s="44" t="s">
        <v>49</v>
      </c>
      <c r="K88" s="39" t="str">
        <f>+C88</f>
        <v>51-50031</v>
      </c>
      <c r="L88" s="85">
        <v>44662</v>
      </c>
      <c r="M88" s="46">
        <v>119.58</v>
      </c>
      <c r="N88" s="87">
        <v>0</v>
      </c>
      <c r="O88" s="46">
        <f t="shared" ref="O88" si="36">IF(M88="","",M88*(1+N88))</f>
        <v>119.58</v>
      </c>
      <c r="P88" s="47">
        <f t="shared" ref="P88" si="37">+Q88/O88</f>
        <v>0.22829904666332163</v>
      </c>
      <c r="Q88" s="48">
        <v>27.3</v>
      </c>
      <c r="R88" s="49" t="s">
        <v>78</v>
      </c>
      <c r="S88" s="86" t="s">
        <v>67</v>
      </c>
      <c r="T88" s="111" t="s">
        <v>213</v>
      </c>
      <c r="U88" s="112"/>
      <c r="V88" s="89"/>
      <c r="W88" s="90"/>
      <c r="AF88" s="53"/>
    </row>
    <row r="89" spans="2:32" s="52" customFormat="1" ht="51" customHeight="1">
      <c r="B89" s="88" t="s">
        <v>68</v>
      </c>
      <c r="C89" s="39" t="s">
        <v>172</v>
      </c>
      <c r="D89" s="40">
        <v>130588776</v>
      </c>
      <c r="E89" s="41" t="s">
        <v>76</v>
      </c>
      <c r="F89" s="41" t="s">
        <v>79</v>
      </c>
      <c r="G89" s="42" t="s">
        <v>80</v>
      </c>
      <c r="H89" s="102" t="str">
        <f>+C89</f>
        <v>51-50026</v>
      </c>
      <c r="I89" s="85">
        <v>44681</v>
      </c>
      <c r="J89" s="44" t="s">
        <v>49</v>
      </c>
      <c r="K89" s="39" t="str">
        <f>+C89</f>
        <v>51-50026</v>
      </c>
      <c r="L89" s="85">
        <v>44662</v>
      </c>
      <c r="M89" s="46">
        <v>30.4</v>
      </c>
      <c r="N89" s="87">
        <v>0</v>
      </c>
      <c r="O89" s="46">
        <f t="shared" si="34"/>
        <v>30.4</v>
      </c>
      <c r="P89" s="47">
        <f t="shared" si="35"/>
        <v>1</v>
      </c>
      <c r="Q89" s="48">
        <v>30.4</v>
      </c>
      <c r="R89" s="49" t="s">
        <v>78</v>
      </c>
      <c r="S89" s="86" t="s">
        <v>67</v>
      </c>
      <c r="T89" s="111" t="s">
        <v>214</v>
      </c>
      <c r="U89" s="112"/>
      <c r="V89" s="89"/>
      <c r="W89" s="90"/>
      <c r="AF89" s="53"/>
    </row>
    <row r="90" spans="2:32" s="52" customFormat="1" ht="51" customHeight="1">
      <c r="B90" s="88">
        <v>31</v>
      </c>
      <c r="C90" s="39" t="s">
        <v>177</v>
      </c>
      <c r="D90" s="40">
        <v>500074135</v>
      </c>
      <c r="E90" s="41" t="s">
        <v>81</v>
      </c>
      <c r="F90" s="41" t="s">
        <v>82</v>
      </c>
      <c r="G90" s="42" t="s">
        <v>54</v>
      </c>
      <c r="H90" s="43" t="s">
        <v>147</v>
      </c>
      <c r="I90" s="85">
        <v>44682</v>
      </c>
      <c r="J90" s="44" t="s">
        <v>83</v>
      </c>
      <c r="K90" s="39" t="s">
        <v>180</v>
      </c>
      <c r="L90" s="85">
        <v>44714</v>
      </c>
      <c r="M90" s="46">
        <v>265.75</v>
      </c>
      <c r="N90" s="87" t="s">
        <v>143</v>
      </c>
      <c r="O90" s="46">
        <v>304.56</v>
      </c>
      <c r="P90" s="47">
        <f>+Q90/O90</f>
        <v>1</v>
      </c>
      <c r="Q90" s="48">
        <v>304.56</v>
      </c>
      <c r="R90" s="49" t="s">
        <v>78</v>
      </c>
      <c r="S90" s="86" t="s">
        <v>67</v>
      </c>
      <c r="T90" s="111" t="s">
        <v>216</v>
      </c>
      <c r="U90" s="112"/>
      <c r="V90" s="50"/>
      <c r="W90" s="51"/>
      <c r="AF90" s="53"/>
    </row>
    <row r="91" spans="2:32" s="52" customFormat="1" ht="51" customHeight="1">
      <c r="B91" s="88">
        <v>31</v>
      </c>
      <c r="C91" s="39" t="s">
        <v>175</v>
      </c>
      <c r="D91" s="40">
        <v>500074135</v>
      </c>
      <c r="E91" s="41" t="s">
        <v>81</v>
      </c>
      <c r="F91" s="41" t="s">
        <v>84</v>
      </c>
      <c r="G91" s="42" t="s">
        <v>54</v>
      </c>
      <c r="H91" s="43" t="s">
        <v>148</v>
      </c>
      <c r="I91" s="85">
        <v>44698</v>
      </c>
      <c r="J91" s="44" t="s">
        <v>83</v>
      </c>
      <c r="K91" s="39" t="s">
        <v>182</v>
      </c>
      <c r="L91" s="85">
        <v>44728</v>
      </c>
      <c r="M91" s="46">
        <v>68.62</v>
      </c>
      <c r="N91" s="87">
        <v>0.23</v>
      </c>
      <c r="O91" s="46">
        <f>+M91*(1+N91)</f>
        <v>84.402600000000007</v>
      </c>
      <c r="P91" s="47">
        <f>+Q91/O91</f>
        <v>0.99996919526175732</v>
      </c>
      <c r="Q91" s="48">
        <v>84.4</v>
      </c>
      <c r="R91" s="49" t="s">
        <v>78</v>
      </c>
      <c r="S91" s="86" t="s">
        <v>67</v>
      </c>
      <c r="T91" s="111" t="s">
        <v>217</v>
      </c>
      <c r="U91" s="112"/>
      <c r="V91" s="50"/>
      <c r="W91" s="51"/>
      <c r="AF91" s="53"/>
    </row>
    <row r="92" spans="2:32" s="52" customFormat="1" ht="51" customHeight="1">
      <c r="B92" s="88" t="s">
        <v>68</v>
      </c>
      <c r="C92" s="39" t="s">
        <v>183</v>
      </c>
      <c r="D92" s="40">
        <v>514474947</v>
      </c>
      <c r="E92" s="41" t="s">
        <v>144</v>
      </c>
      <c r="F92" s="41" t="s">
        <v>96</v>
      </c>
      <c r="G92" s="42" t="s">
        <v>85</v>
      </c>
      <c r="H92" s="108" t="s">
        <v>145</v>
      </c>
      <c r="I92" s="85">
        <v>44680</v>
      </c>
      <c r="J92" s="44" t="s">
        <v>83</v>
      </c>
      <c r="K92" s="45" t="s">
        <v>66</v>
      </c>
      <c r="L92" s="85" t="s">
        <v>112</v>
      </c>
      <c r="M92" s="46">
        <v>9.98</v>
      </c>
      <c r="N92" s="87">
        <v>0.06</v>
      </c>
      <c r="O92" s="46">
        <f t="shared" ref="O92" si="38">IF(M92="","",M92*(1+N92))</f>
        <v>10.578800000000001</v>
      </c>
      <c r="P92" s="47">
        <f t="shared" ref="P92" si="39">+Q92/O92</f>
        <v>1.0001134344160016</v>
      </c>
      <c r="Q92" s="48">
        <v>10.58</v>
      </c>
      <c r="R92" s="49" t="s">
        <v>78</v>
      </c>
      <c r="S92" s="86" t="s">
        <v>67</v>
      </c>
      <c r="T92" s="111" t="s">
        <v>218</v>
      </c>
      <c r="U92" s="112"/>
      <c r="V92" s="50"/>
      <c r="W92" s="51"/>
      <c r="AF92" s="53"/>
    </row>
    <row r="93" spans="2:32" s="52" customFormat="1" ht="51" customHeight="1">
      <c r="B93" s="88" t="s">
        <v>68</v>
      </c>
      <c r="C93" s="39" t="s">
        <v>121</v>
      </c>
      <c r="D93" s="40" t="s">
        <v>56</v>
      </c>
      <c r="E93" s="41" t="s">
        <v>55</v>
      </c>
      <c r="F93" s="41" t="s">
        <v>57</v>
      </c>
      <c r="G93" s="42" t="s">
        <v>54</v>
      </c>
      <c r="H93" s="43" t="s">
        <v>113</v>
      </c>
      <c r="I93" s="85">
        <v>44681</v>
      </c>
      <c r="J93" s="44" t="s">
        <v>58</v>
      </c>
      <c r="K93" s="45" t="s">
        <v>95</v>
      </c>
      <c r="L93" s="85" t="s">
        <v>112</v>
      </c>
      <c r="M93" s="46">
        <v>57.2</v>
      </c>
      <c r="N93" s="87">
        <v>0</v>
      </c>
      <c r="O93" s="46">
        <f t="shared" ref="O93:O96" si="40">IF(M93="","",M93*(1+N93))</f>
        <v>57.2</v>
      </c>
      <c r="P93" s="47">
        <f t="shared" ref="P93" si="41">+Q93/O93</f>
        <v>1</v>
      </c>
      <c r="Q93" s="48">
        <v>57.2</v>
      </c>
      <c r="R93" s="49" t="s">
        <v>52</v>
      </c>
      <c r="S93" s="86" t="s">
        <v>67</v>
      </c>
      <c r="T93" s="111" t="s">
        <v>219</v>
      </c>
      <c r="U93" s="112"/>
      <c r="V93" s="89"/>
      <c r="W93" s="90"/>
      <c r="AF93" s="53"/>
    </row>
    <row r="94" spans="2:32" s="52" customFormat="1" ht="51" customHeight="1">
      <c r="B94" s="88">
        <v>64</v>
      </c>
      <c r="C94" s="39" t="s">
        <v>114</v>
      </c>
      <c r="D94" s="40">
        <v>508602289</v>
      </c>
      <c r="E94" s="41" t="s">
        <v>87</v>
      </c>
      <c r="F94" s="41" t="s">
        <v>86</v>
      </c>
      <c r="G94" s="42" t="s">
        <v>54</v>
      </c>
      <c r="H94" s="43" t="s">
        <v>111</v>
      </c>
      <c r="I94" s="85">
        <v>44672</v>
      </c>
      <c r="J94" s="44" t="s">
        <v>49</v>
      </c>
      <c r="K94" s="45" t="s">
        <v>168</v>
      </c>
      <c r="L94" s="85">
        <v>44701</v>
      </c>
      <c r="M94" s="46">
        <v>4200</v>
      </c>
      <c r="N94" s="87">
        <v>0.23</v>
      </c>
      <c r="O94" s="46">
        <f t="shared" si="40"/>
        <v>5166</v>
      </c>
      <c r="P94" s="47">
        <f>+Q94/M94</f>
        <v>0.5</v>
      </c>
      <c r="Q94" s="48">
        <v>2100</v>
      </c>
      <c r="R94" s="49" t="s">
        <v>52</v>
      </c>
      <c r="S94" s="86" t="s">
        <v>67</v>
      </c>
      <c r="T94" s="111" t="s">
        <v>220</v>
      </c>
      <c r="U94" s="112"/>
      <c r="V94" s="89"/>
      <c r="W94" s="90"/>
      <c r="AF94" s="53"/>
    </row>
    <row r="95" spans="2:32" s="52" customFormat="1" ht="51" customHeight="1">
      <c r="B95" s="88">
        <v>69</v>
      </c>
      <c r="C95" s="39" t="s">
        <v>114</v>
      </c>
      <c r="D95" s="40">
        <v>508602289</v>
      </c>
      <c r="E95" s="41" t="s">
        <v>87</v>
      </c>
      <c r="F95" s="41" t="s">
        <v>86</v>
      </c>
      <c r="G95" s="42" t="s">
        <v>54</v>
      </c>
      <c r="H95" s="43" t="s">
        <v>111</v>
      </c>
      <c r="I95" s="85">
        <v>44672</v>
      </c>
      <c r="J95" s="44" t="s">
        <v>49</v>
      </c>
      <c r="K95" s="45" t="s">
        <v>168</v>
      </c>
      <c r="L95" s="85">
        <v>44701</v>
      </c>
      <c r="M95" s="46">
        <v>4200</v>
      </c>
      <c r="N95" s="87">
        <v>0.23</v>
      </c>
      <c r="O95" s="46">
        <f t="shared" ref="O95" si="42">IF(M95="","",M95*(1+N95))</f>
        <v>5166</v>
      </c>
      <c r="P95" s="47">
        <f>+Q95/M95</f>
        <v>0.5</v>
      </c>
      <c r="Q95" s="48">
        <v>2100</v>
      </c>
      <c r="R95" s="49" t="s">
        <v>52</v>
      </c>
      <c r="S95" s="86" t="s">
        <v>67</v>
      </c>
      <c r="T95" s="111" t="s">
        <v>220</v>
      </c>
      <c r="U95" s="112"/>
      <c r="V95" s="89"/>
      <c r="W95" s="90"/>
      <c r="AF95" s="53"/>
    </row>
    <row r="96" spans="2:32" s="52" customFormat="1" ht="51" customHeight="1">
      <c r="B96" s="88" t="s">
        <v>68</v>
      </c>
      <c r="C96" s="39" t="s">
        <v>115</v>
      </c>
      <c r="D96" s="40">
        <v>501214534</v>
      </c>
      <c r="E96" s="41" t="s">
        <v>60</v>
      </c>
      <c r="F96" s="41" t="s">
        <v>61</v>
      </c>
      <c r="G96" s="42" t="s">
        <v>54</v>
      </c>
      <c r="H96" s="43" t="s">
        <v>116</v>
      </c>
      <c r="I96" s="85">
        <v>44681</v>
      </c>
      <c r="J96" s="44" t="s">
        <v>61</v>
      </c>
      <c r="K96" s="45" t="str">
        <f>+H96</f>
        <v>42631089</v>
      </c>
      <c r="L96" s="85">
        <f>+I96</f>
        <v>44681</v>
      </c>
      <c r="M96" s="46">
        <v>5.2</v>
      </c>
      <c r="N96" s="87">
        <v>0</v>
      </c>
      <c r="O96" s="46">
        <f t="shared" si="40"/>
        <v>5.2</v>
      </c>
      <c r="P96" s="47">
        <f>+Q96/M96</f>
        <v>1</v>
      </c>
      <c r="Q96" s="48">
        <v>5.2</v>
      </c>
      <c r="R96" s="49" t="s">
        <v>59</v>
      </c>
      <c r="S96" s="86" t="s">
        <v>67</v>
      </c>
      <c r="T96" s="111" t="s">
        <v>221</v>
      </c>
      <c r="U96" s="112"/>
      <c r="V96" s="89"/>
      <c r="W96" s="90"/>
      <c r="AF96" s="53"/>
    </row>
    <row r="97" spans="2:32" s="52" customFormat="1" ht="51" customHeight="1">
      <c r="B97" s="88">
        <v>62</v>
      </c>
      <c r="C97" s="39" t="s">
        <v>215</v>
      </c>
      <c r="D97" s="40">
        <v>501467939</v>
      </c>
      <c r="E97" s="41" t="s">
        <v>199</v>
      </c>
      <c r="F97" s="41" t="s">
        <v>117</v>
      </c>
      <c r="G97" s="42" t="s">
        <v>54</v>
      </c>
      <c r="H97" s="102" t="s">
        <v>118</v>
      </c>
      <c r="I97" s="85">
        <v>44664</v>
      </c>
      <c r="J97" s="44" t="s">
        <v>49</v>
      </c>
      <c r="K97" s="45" t="s">
        <v>198</v>
      </c>
      <c r="L97" s="85">
        <v>44665</v>
      </c>
      <c r="M97" s="46">
        <v>25</v>
      </c>
      <c r="N97" s="87">
        <v>0.23</v>
      </c>
      <c r="O97" s="46">
        <f t="shared" ref="O97:O100" si="43">IF(M97="","",M97*(1+N97))</f>
        <v>30.75</v>
      </c>
      <c r="P97" s="47">
        <f t="shared" ref="P97:P100" si="44">+Q97/O97</f>
        <v>0.81300813008130079</v>
      </c>
      <c r="Q97" s="48">
        <f>+M97</f>
        <v>25</v>
      </c>
      <c r="R97" s="49" t="s">
        <v>52</v>
      </c>
      <c r="S97" s="86" t="s">
        <v>67</v>
      </c>
      <c r="T97" s="111" t="s">
        <v>222</v>
      </c>
      <c r="U97" s="112"/>
      <c r="V97" s="89"/>
      <c r="W97" s="90"/>
      <c r="AF97" s="53"/>
    </row>
    <row r="98" spans="2:32" s="52" customFormat="1" ht="51" customHeight="1">
      <c r="B98" s="88" t="s">
        <v>68</v>
      </c>
      <c r="C98" s="39" t="s">
        <v>151</v>
      </c>
      <c r="D98" s="40">
        <v>188314407</v>
      </c>
      <c r="E98" s="41" t="s">
        <v>69</v>
      </c>
      <c r="F98" s="41" t="s">
        <v>63</v>
      </c>
      <c r="G98" s="103" t="s">
        <v>62</v>
      </c>
      <c r="H98" s="102" t="str">
        <f>+C98</f>
        <v>51-50109</v>
      </c>
      <c r="I98" s="85">
        <v>44712</v>
      </c>
      <c r="J98" s="44" t="s">
        <v>49</v>
      </c>
      <c r="K98" s="45" t="s">
        <v>152</v>
      </c>
      <c r="L98" s="85">
        <v>44711</v>
      </c>
      <c r="M98" s="46">
        <v>4503.26</v>
      </c>
      <c r="N98" s="87">
        <v>0</v>
      </c>
      <c r="O98" s="46">
        <f t="shared" si="43"/>
        <v>4503.26</v>
      </c>
      <c r="P98" s="47">
        <f t="shared" si="44"/>
        <v>0.15909141377579797</v>
      </c>
      <c r="Q98" s="48">
        <v>716.43</v>
      </c>
      <c r="R98" s="49" t="s">
        <v>50</v>
      </c>
      <c r="S98" s="86" t="s">
        <v>67</v>
      </c>
      <c r="T98" s="160" t="s">
        <v>223</v>
      </c>
      <c r="U98" s="161"/>
      <c r="V98" s="50"/>
      <c r="W98" s="51"/>
      <c r="AF98" s="53"/>
    </row>
    <row r="99" spans="2:32" s="52" customFormat="1" ht="51" customHeight="1">
      <c r="B99" s="88" t="s">
        <v>68</v>
      </c>
      <c r="C99" s="39" t="s">
        <v>151</v>
      </c>
      <c r="D99" s="40">
        <v>107371847</v>
      </c>
      <c r="E99" s="41" t="s">
        <v>70</v>
      </c>
      <c r="F99" s="41" t="s">
        <v>63</v>
      </c>
      <c r="G99" s="103" t="s">
        <v>62</v>
      </c>
      <c r="H99" s="102" t="str">
        <f t="shared" ref="H99:H103" si="45">+C99</f>
        <v>51-50109</v>
      </c>
      <c r="I99" s="85">
        <v>44712</v>
      </c>
      <c r="J99" s="44" t="s">
        <v>49</v>
      </c>
      <c r="K99" s="45" t="s">
        <v>152</v>
      </c>
      <c r="L99" s="85">
        <v>44711</v>
      </c>
      <c r="M99" s="46">
        <v>4503.26</v>
      </c>
      <c r="N99" s="87">
        <v>0</v>
      </c>
      <c r="O99" s="46">
        <f t="shared" si="43"/>
        <v>4503.26</v>
      </c>
      <c r="P99" s="47">
        <f t="shared" si="44"/>
        <v>0.2045495929615434</v>
      </c>
      <c r="Q99" s="48">
        <v>921.14</v>
      </c>
      <c r="R99" s="49" t="s">
        <v>50</v>
      </c>
      <c r="S99" s="86" t="s">
        <v>67</v>
      </c>
      <c r="T99" s="160" t="s">
        <v>223</v>
      </c>
      <c r="U99" s="161"/>
      <c r="V99" s="50"/>
      <c r="W99" s="51"/>
      <c r="AF99" s="53"/>
    </row>
    <row r="100" spans="2:32" s="52" customFormat="1" ht="51" customHeight="1">
      <c r="B100" s="88" t="s">
        <v>68</v>
      </c>
      <c r="C100" s="39" t="s">
        <v>151</v>
      </c>
      <c r="D100" s="40">
        <v>206135904</v>
      </c>
      <c r="E100" s="41" t="s">
        <v>88</v>
      </c>
      <c r="F100" s="41" t="s">
        <v>63</v>
      </c>
      <c r="G100" s="103" t="s">
        <v>62</v>
      </c>
      <c r="H100" s="102" t="str">
        <f t="shared" si="45"/>
        <v>51-50109</v>
      </c>
      <c r="I100" s="85">
        <v>44712</v>
      </c>
      <c r="J100" s="44" t="s">
        <v>49</v>
      </c>
      <c r="K100" s="45" t="s">
        <v>152</v>
      </c>
      <c r="L100" s="85">
        <v>44711</v>
      </c>
      <c r="M100" s="46">
        <v>1319.12</v>
      </c>
      <c r="N100" s="87">
        <v>0</v>
      </c>
      <c r="O100" s="46">
        <f t="shared" si="43"/>
        <v>1319.12</v>
      </c>
      <c r="P100" s="47">
        <f t="shared" si="44"/>
        <v>2.5001516162290013E-2</v>
      </c>
      <c r="Q100" s="48">
        <v>32.979999999999997</v>
      </c>
      <c r="R100" s="49" t="s">
        <v>50</v>
      </c>
      <c r="S100" s="86" t="s">
        <v>67</v>
      </c>
      <c r="T100" s="160" t="s">
        <v>223</v>
      </c>
      <c r="U100" s="161"/>
      <c r="V100" s="50"/>
      <c r="W100" s="51"/>
      <c r="AF100" s="53"/>
    </row>
    <row r="101" spans="2:32" s="52" customFormat="1" ht="51" customHeight="1">
      <c r="B101" s="88" t="s">
        <v>68</v>
      </c>
      <c r="C101" s="39" t="s">
        <v>151</v>
      </c>
      <c r="D101" s="40">
        <v>185359434</v>
      </c>
      <c r="E101" s="41" t="s">
        <v>74</v>
      </c>
      <c r="F101" s="41" t="s">
        <v>63</v>
      </c>
      <c r="G101" s="103" t="s">
        <v>62</v>
      </c>
      <c r="H101" s="102" t="str">
        <f t="shared" si="45"/>
        <v>51-50109</v>
      </c>
      <c r="I101" s="85">
        <v>44712</v>
      </c>
      <c r="J101" s="44" t="s">
        <v>49</v>
      </c>
      <c r="K101" s="45" t="s">
        <v>152</v>
      </c>
      <c r="L101" s="85">
        <v>44711</v>
      </c>
      <c r="M101" s="46">
        <v>1452.77</v>
      </c>
      <c r="N101" s="87">
        <v>0</v>
      </c>
      <c r="O101" s="46">
        <f>IF(M101="","",M101*(1+N101))</f>
        <v>1452.77</v>
      </c>
      <c r="P101" s="47">
        <f>+Q101/O101</f>
        <v>0.38741163432614939</v>
      </c>
      <c r="Q101" s="48">
        <v>562.82000000000005</v>
      </c>
      <c r="R101" s="49" t="s">
        <v>50</v>
      </c>
      <c r="S101" s="86" t="s">
        <v>67</v>
      </c>
      <c r="T101" s="160" t="s">
        <v>223</v>
      </c>
      <c r="U101" s="161"/>
      <c r="V101" s="50"/>
      <c r="W101" s="51"/>
      <c r="AF101" s="53"/>
    </row>
    <row r="102" spans="2:32" s="52" customFormat="1" ht="51" customHeight="1">
      <c r="B102" s="88" t="s">
        <v>68</v>
      </c>
      <c r="C102" s="39" t="s">
        <v>151</v>
      </c>
      <c r="D102" s="40">
        <v>194730824</v>
      </c>
      <c r="E102" s="41" t="s">
        <v>72</v>
      </c>
      <c r="F102" s="41" t="s">
        <v>63</v>
      </c>
      <c r="G102" s="103" t="s">
        <v>62</v>
      </c>
      <c r="H102" s="102" t="str">
        <f t="shared" si="45"/>
        <v>51-50109</v>
      </c>
      <c r="I102" s="85">
        <v>44712</v>
      </c>
      <c r="J102" s="44" t="s">
        <v>49</v>
      </c>
      <c r="K102" s="45" t="s">
        <v>152</v>
      </c>
      <c r="L102" s="85">
        <v>44711</v>
      </c>
      <c r="M102" s="46">
        <v>3482.27</v>
      </c>
      <c r="N102" s="87">
        <v>0</v>
      </c>
      <c r="O102" s="46">
        <f>IF(M102="","",M102*(1+N102))</f>
        <v>3482.27</v>
      </c>
      <c r="P102" s="47">
        <f>+Q102/O102</f>
        <v>0.40909234493591823</v>
      </c>
      <c r="Q102" s="48">
        <v>1424.57</v>
      </c>
      <c r="R102" s="49" t="s">
        <v>50</v>
      </c>
      <c r="S102" s="86" t="s">
        <v>67</v>
      </c>
      <c r="T102" s="160" t="s">
        <v>223</v>
      </c>
      <c r="U102" s="161"/>
      <c r="V102" s="50"/>
      <c r="W102" s="51"/>
      <c r="AF102" s="53"/>
    </row>
    <row r="103" spans="2:32" s="52" customFormat="1" ht="51" customHeight="1">
      <c r="B103" s="88" t="s">
        <v>68</v>
      </c>
      <c r="C103" s="39" t="s">
        <v>151</v>
      </c>
      <c r="D103" s="40">
        <v>176758593</v>
      </c>
      <c r="E103" s="41" t="s">
        <v>71</v>
      </c>
      <c r="F103" s="41" t="s">
        <v>63</v>
      </c>
      <c r="G103" s="103" t="s">
        <v>62</v>
      </c>
      <c r="H103" s="102" t="str">
        <f t="shared" si="45"/>
        <v>51-50109</v>
      </c>
      <c r="I103" s="85">
        <v>44712</v>
      </c>
      <c r="J103" s="44" t="s">
        <v>49</v>
      </c>
      <c r="K103" s="45" t="s">
        <v>152</v>
      </c>
      <c r="L103" s="85">
        <v>44711</v>
      </c>
      <c r="M103" s="46">
        <v>3984.67</v>
      </c>
      <c r="N103" s="87">
        <v>0</v>
      </c>
      <c r="O103" s="46">
        <f t="shared" ref="O103" si="46">IF(M103="","",M103*(1+N103))</f>
        <v>3984.67</v>
      </c>
      <c r="P103" s="47">
        <f t="shared" ref="P103" si="47">+Q103/O103</f>
        <v>1</v>
      </c>
      <c r="Q103" s="48">
        <v>3984.67</v>
      </c>
      <c r="R103" s="49" t="s">
        <v>50</v>
      </c>
      <c r="S103" s="86" t="s">
        <v>67</v>
      </c>
      <c r="T103" s="160" t="s">
        <v>223</v>
      </c>
      <c r="U103" s="161"/>
      <c r="V103" s="50"/>
      <c r="W103" s="51"/>
      <c r="AF103" s="53"/>
    </row>
    <row r="104" spans="2:32" s="52" customFormat="1" ht="51" customHeight="1">
      <c r="B104" s="88">
        <v>35</v>
      </c>
      <c r="C104" s="39" t="s">
        <v>151</v>
      </c>
      <c r="D104" s="40">
        <v>176885943</v>
      </c>
      <c r="E104" s="41" t="s">
        <v>77</v>
      </c>
      <c r="F104" s="41" t="s">
        <v>63</v>
      </c>
      <c r="G104" s="103" t="s">
        <v>62</v>
      </c>
      <c r="H104" s="102" t="str">
        <f t="shared" ref="H104:H105" si="48">+C104</f>
        <v>51-50109</v>
      </c>
      <c r="I104" s="85">
        <v>44712</v>
      </c>
      <c r="J104" s="44" t="s">
        <v>49</v>
      </c>
      <c r="K104" s="45" t="s">
        <v>152</v>
      </c>
      <c r="L104" s="85">
        <v>44711</v>
      </c>
      <c r="M104" s="46">
        <v>908.47</v>
      </c>
      <c r="N104" s="87">
        <v>0</v>
      </c>
      <c r="O104" s="46">
        <f>IF(M104="","",M104*(1+N104))</f>
        <v>908.47</v>
      </c>
      <c r="P104" s="47">
        <f>+Q104/O104</f>
        <v>0.5</v>
      </c>
      <c r="Q104" s="48">
        <v>454.23500000000001</v>
      </c>
      <c r="R104" s="49" t="s">
        <v>50</v>
      </c>
      <c r="S104" s="86" t="s">
        <v>67</v>
      </c>
      <c r="T104" s="160" t="s">
        <v>223</v>
      </c>
      <c r="U104" s="161"/>
      <c r="V104" s="50"/>
      <c r="W104" s="51"/>
      <c r="AF104" s="53"/>
    </row>
    <row r="105" spans="2:32" s="52" customFormat="1" ht="51" customHeight="1">
      <c r="B105" s="88">
        <v>38</v>
      </c>
      <c r="C105" s="39" t="s">
        <v>151</v>
      </c>
      <c r="D105" s="40">
        <v>148590837</v>
      </c>
      <c r="E105" s="41" t="s">
        <v>89</v>
      </c>
      <c r="F105" s="41" t="s">
        <v>63</v>
      </c>
      <c r="G105" s="103" t="s">
        <v>62</v>
      </c>
      <c r="H105" s="102" t="str">
        <f t="shared" si="48"/>
        <v>51-50109</v>
      </c>
      <c r="I105" s="85">
        <v>44712</v>
      </c>
      <c r="J105" s="44" t="s">
        <v>49</v>
      </c>
      <c r="K105" s="45" t="s">
        <v>152</v>
      </c>
      <c r="L105" s="85">
        <v>44711</v>
      </c>
      <c r="M105" s="46">
        <v>2861.11</v>
      </c>
      <c r="N105" s="87">
        <v>0</v>
      </c>
      <c r="O105" s="46">
        <f t="shared" ref="O105:O106" si="49">IF(M105="","",M105*(1+N105))</f>
        <v>2861.11</v>
      </c>
      <c r="P105" s="47">
        <f t="shared" ref="P105:P106" si="50">+Q105/O105</f>
        <v>0.20588163335209059</v>
      </c>
      <c r="Q105" s="48">
        <v>589.04999999999995</v>
      </c>
      <c r="R105" s="49" t="s">
        <v>50</v>
      </c>
      <c r="S105" s="86" t="s">
        <v>67</v>
      </c>
      <c r="T105" s="160" t="s">
        <v>223</v>
      </c>
      <c r="U105" s="161"/>
      <c r="V105" s="50"/>
      <c r="W105" s="51"/>
      <c r="AF105" s="53"/>
    </row>
    <row r="106" spans="2:32" s="52" customFormat="1" ht="51" customHeight="1">
      <c r="B106" s="88">
        <v>38</v>
      </c>
      <c r="C106" s="39" t="s">
        <v>151</v>
      </c>
      <c r="D106" s="40">
        <v>232292663</v>
      </c>
      <c r="E106" s="41" t="s">
        <v>75</v>
      </c>
      <c r="F106" s="41" t="s">
        <v>63</v>
      </c>
      <c r="G106" s="103" t="s">
        <v>62</v>
      </c>
      <c r="H106" s="102" t="str">
        <f t="shared" ref="H106:H107" si="51">+C106</f>
        <v>51-50109</v>
      </c>
      <c r="I106" s="85">
        <v>44712</v>
      </c>
      <c r="J106" s="44" t="s">
        <v>49</v>
      </c>
      <c r="K106" s="45" t="s">
        <v>152</v>
      </c>
      <c r="L106" s="85">
        <v>44711</v>
      </c>
      <c r="M106" s="46">
        <v>2554.15</v>
      </c>
      <c r="N106" s="87">
        <v>0</v>
      </c>
      <c r="O106" s="46">
        <f t="shared" si="49"/>
        <v>2554.15</v>
      </c>
      <c r="P106" s="47">
        <f t="shared" si="50"/>
        <v>0.1904743260967445</v>
      </c>
      <c r="Q106" s="48">
        <v>486.5</v>
      </c>
      <c r="R106" s="49" t="s">
        <v>50</v>
      </c>
      <c r="S106" s="86" t="s">
        <v>67</v>
      </c>
      <c r="T106" s="160" t="s">
        <v>223</v>
      </c>
      <c r="U106" s="161"/>
      <c r="V106" s="50"/>
      <c r="W106" s="51"/>
      <c r="AF106" s="53"/>
    </row>
    <row r="107" spans="2:32" s="52" customFormat="1" ht="51" customHeight="1">
      <c r="B107" s="88">
        <v>39</v>
      </c>
      <c r="C107" s="39" t="s">
        <v>151</v>
      </c>
      <c r="D107" s="40">
        <v>194730824</v>
      </c>
      <c r="E107" s="41" t="s">
        <v>72</v>
      </c>
      <c r="F107" s="41" t="s">
        <v>63</v>
      </c>
      <c r="G107" s="103" t="s">
        <v>62</v>
      </c>
      <c r="H107" s="102" t="str">
        <f t="shared" si="51"/>
        <v>51-50109</v>
      </c>
      <c r="I107" s="85">
        <v>44712</v>
      </c>
      <c r="J107" s="44" t="s">
        <v>49</v>
      </c>
      <c r="K107" s="45" t="s">
        <v>152</v>
      </c>
      <c r="L107" s="85">
        <v>44711</v>
      </c>
      <c r="M107" s="46">
        <v>3482.27</v>
      </c>
      <c r="N107" s="87">
        <v>0</v>
      </c>
      <c r="O107" s="46">
        <f>IF(M107="","",M107*(1+N107))</f>
        <v>3482.27</v>
      </c>
      <c r="P107" s="47">
        <f>+Q107/O107</f>
        <v>0.13636507220864552</v>
      </c>
      <c r="Q107" s="48">
        <v>474.86</v>
      </c>
      <c r="R107" s="49" t="s">
        <v>50</v>
      </c>
      <c r="S107" s="86" t="s">
        <v>67</v>
      </c>
      <c r="T107" s="160" t="s">
        <v>223</v>
      </c>
      <c r="U107" s="161"/>
      <c r="V107" s="50"/>
      <c r="W107" s="51"/>
      <c r="AF107" s="53"/>
    </row>
    <row r="108" spans="2:32" s="52" customFormat="1" ht="51" customHeight="1">
      <c r="B108" s="88">
        <v>40</v>
      </c>
      <c r="C108" s="39" t="s">
        <v>151</v>
      </c>
      <c r="D108" s="40">
        <v>194730824</v>
      </c>
      <c r="E108" s="41" t="s">
        <v>72</v>
      </c>
      <c r="F108" s="41" t="s">
        <v>63</v>
      </c>
      <c r="G108" s="103" t="s">
        <v>62</v>
      </c>
      <c r="H108" s="102" t="str">
        <f t="shared" ref="H108:H109" si="52">+C108</f>
        <v>51-50109</v>
      </c>
      <c r="I108" s="85">
        <v>44712</v>
      </c>
      <c r="J108" s="44" t="s">
        <v>49</v>
      </c>
      <c r="K108" s="45" t="s">
        <v>152</v>
      </c>
      <c r="L108" s="85">
        <v>44711</v>
      </c>
      <c r="M108" s="46">
        <v>3482.27</v>
      </c>
      <c r="N108" s="87">
        <v>0</v>
      </c>
      <c r="O108" s="46">
        <f>IF(M108="","",M108*(1+N108))</f>
        <v>3482.27</v>
      </c>
      <c r="P108" s="47">
        <f>+Q108/O108</f>
        <v>0.27272727272727276</v>
      </c>
      <c r="Q108" s="48">
        <v>949.71</v>
      </c>
      <c r="R108" s="49" t="s">
        <v>50</v>
      </c>
      <c r="S108" s="86" t="s">
        <v>67</v>
      </c>
      <c r="T108" s="160" t="s">
        <v>223</v>
      </c>
      <c r="U108" s="161"/>
      <c r="V108" s="50"/>
      <c r="W108" s="51"/>
      <c r="AF108" s="53"/>
    </row>
    <row r="109" spans="2:32" s="52" customFormat="1" ht="51" customHeight="1">
      <c r="B109" s="88">
        <v>45</v>
      </c>
      <c r="C109" s="39" t="s">
        <v>151</v>
      </c>
      <c r="D109" s="40">
        <v>176885943</v>
      </c>
      <c r="E109" s="41" t="s">
        <v>77</v>
      </c>
      <c r="F109" s="41" t="s">
        <v>63</v>
      </c>
      <c r="G109" s="103" t="s">
        <v>62</v>
      </c>
      <c r="H109" s="102" t="str">
        <f t="shared" si="52"/>
        <v>51-50109</v>
      </c>
      <c r="I109" s="85">
        <v>44712</v>
      </c>
      <c r="J109" s="44" t="s">
        <v>49</v>
      </c>
      <c r="K109" s="45" t="s">
        <v>152</v>
      </c>
      <c r="L109" s="85">
        <v>44711</v>
      </c>
      <c r="M109" s="46">
        <v>908.47</v>
      </c>
      <c r="N109" s="87">
        <v>0</v>
      </c>
      <c r="O109" s="46">
        <f>IF(M109="","",M109*(1+N109))</f>
        <v>908.47</v>
      </c>
      <c r="P109" s="47">
        <f>+Q109/O109</f>
        <v>0.5</v>
      </c>
      <c r="Q109" s="48">
        <v>454.23500000000001</v>
      </c>
      <c r="R109" s="49" t="s">
        <v>50</v>
      </c>
      <c r="S109" s="86" t="s">
        <v>67</v>
      </c>
      <c r="T109" s="160" t="s">
        <v>223</v>
      </c>
      <c r="U109" s="161"/>
      <c r="V109" s="50"/>
      <c r="W109" s="51"/>
      <c r="AF109" s="53"/>
    </row>
    <row r="110" spans="2:32" s="52" customFormat="1" ht="51" customHeight="1">
      <c r="B110" s="88">
        <v>46</v>
      </c>
      <c r="C110" s="39" t="s">
        <v>151</v>
      </c>
      <c r="D110" s="40">
        <v>130588776</v>
      </c>
      <c r="E110" s="41" t="s">
        <v>76</v>
      </c>
      <c r="F110" s="41" t="s">
        <v>63</v>
      </c>
      <c r="G110" s="103" t="s">
        <v>62</v>
      </c>
      <c r="H110" s="102" t="str">
        <f t="shared" ref="H110" si="53">+C110</f>
        <v>51-50109</v>
      </c>
      <c r="I110" s="85">
        <v>44712</v>
      </c>
      <c r="J110" s="44" t="s">
        <v>49</v>
      </c>
      <c r="K110" s="45" t="s">
        <v>152</v>
      </c>
      <c r="L110" s="85">
        <v>44711</v>
      </c>
      <c r="M110" s="46">
        <v>3822.58</v>
      </c>
      <c r="N110" s="87">
        <v>0</v>
      </c>
      <c r="O110" s="46">
        <f t="shared" ref="O110" si="54">IF(M110="","",M110*(1+N110))</f>
        <v>3822.58</v>
      </c>
      <c r="P110" s="47">
        <f t="shared" ref="P110" si="55">+Q110/O110</f>
        <v>5.2631992005399496E-2</v>
      </c>
      <c r="Q110" s="48">
        <v>201.19</v>
      </c>
      <c r="R110" s="49" t="s">
        <v>50</v>
      </c>
      <c r="S110" s="86" t="s">
        <v>67</v>
      </c>
      <c r="T110" s="160" t="s">
        <v>223</v>
      </c>
      <c r="U110" s="161"/>
      <c r="V110" s="50"/>
      <c r="W110" s="51"/>
      <c r="AF110" s="53"/>
    </row>
    <row r="111" spans="2:32" s="52" customFormat="1" ht="51" customHeight="1">
      <c r="B111" s="88">
        <v>47</v>
      </c>
      <c r="C111" s="39" t="s">
        <v>151</v>
      </c>
      <c r="D111" s="40">
        <v>130588776</v>
      </c>
      <c r="E111" s="41" t="s">
        <v>76</v>
      </c>
      <c r="F111" s="41" t="s">
        <v>63</v>
      </c>
      <c r="G111" s="103" t="s">
        <v>62</v>
      </c>
      <c r="H111" s="102" t="str">
        <f t="shared" ref="H111:H116" si="56">+C111</f>
        <v>51-50109</v>
      </c>
      <c r="I111" s="85">
        <v>44712</v>
      </c>
      <c r="J111" s="44" t="s">
        <v>49</v>
      </c>
      <c r="K111" s="45" t="s">
        <v>152</v>
      </c>
      <c r="L111" s="85">
        <v>44711</v>
      </c>
      <c r="M111" s="46">
        <v>3822.58</v>
      </c>
      <c r="N111" s="87">
        <v>0</v>
      </c>
      <c r="O111" s="46">
        <f t="shared" ref="O111:O113" si="57">IF(M111="","",M111*(1+N111))</f>
        <v>3822.58</v>
      </c>
      <c r="P111" s="47">
        <f t="shared" ref="P111:P113" si="58">+Q111/O111</f>
        <v>2.631468798560135E-2</v>
      </c>
      <c r="Q111" s="48">
        <v>100.59</v>
      </c>
      <c r="R111" s="49" t="s">
        <v>50</v>
      </c>
      <c r="S111" s="86" t="s">
        <v>67</v>
      </c>
      <c r="T111" s="160" t="s">
        <v>223</v>
      </c>
      <c r="U111" s="161"/>
      <c r="V111" s="50"/>
      <c r="W111" s="51"/>
      <c r="AF111" s="53"/>
    </row>
    <row r="112" spans="2:32" s="52" customFormat="1" ht="51" customHeight="1">
      <c r="B112" s="88">
        <v>48</v>
      </c>
      <c r="C112" s="39" t="s">
        <v>151</v>
      </c>
      <c r="D112" s="40">
        <v>130588776</v>
      </c>
      <c r="E112" s="41" t="s">
        <v>76</v>
      </c>
      <c r="F112" s="41" t="s">
        <v>63</v>
      </c>
      <c r="G112" s="103" t="s">
        <v>62</v>
      </c>
      <c r="H112" s="102" t="str">
        <f t="shared" si="56"/>
        <v>51-50109</v>
      </c>
      <c r="I112" s="85">
        <v>44712</v>
      </c>
      <c r="J112" s="44" t="s">
        <v>49</v>
      </c>
      <c r="K112" s="45" t="s">
        <v>152</v>
      </c>
      <c r="L112" s="85">
        <v>44711</v>
      </c>
      <c r="M112" s="46">
        <v>3822.58</v>
      </c>
      <c r="N112" s="87">
        <v>0</v>
      </c>
      <c r="O112" s="46">
        <f t="shared" si="57"/>
        <v>3822.58</v>
      </c>
      <c r="P112" s="47">
        <f t="shared" si="58"/>
        <v>2.631468798560135E-2</v>
      </c>
      <c r="Q112" s="48">
        <v>100.59</v>
      </c>
      <c r="R112" s="49" t="s">
        <v>50</v>
      </c>
      <c r="S112" s="86" t="s">
        <v>67</v>
      </c>
      <c r="T112" s="160" t="s">
        <v>223</v>
      </c>
      <c r="U112" s="161"/>
      <c r="V112" s="50"/>
      <c r="W112" s="51"/>
      <c r="AF112" s="53"/>
    </row>
    <row r="113" spans="2:32" s="52" customFormat="1" ht="51" customHeight="1">
      <c r="B113" s="88">
        <v>49</v>
      </c>
      <c r="C113" s="39" t="s">
        <v>151</v>
      </c>
      <c r="D113" s="40">
        <v>130588776</v>
      </c>
      <c r="E113" s="41" t="s">
        <v>76</v>
      </c>
      <c r="F113" s="41" t="s">
        <v>63</v>
      </c>
      <c r="G113" s="103" t="s">
        <v>62</v>
      </c>
      <c r="H113" s="102" t="str">
        <f t="shared" si="56"/>
        <v>51-50109</v>
      </c>
      <c r="I113" s="85">
        <v>44712</v>
      </c>
      <c r="J113" s="44" t="s">
        <v>49</v>
      </c>
      <c r="K113" s="45" t="s">
        <v>152</v>
      </c>
      <c r="L113" s="85">
        <v>44711</v>
      </c>
      <c r="M113" s="46">
        <v>3822.58</v>
      </c>
      <c r="N113" s="87">
        <v>0</v>
      </c>
      <c r="O113" s="46">
        <f t="shared" si="57"/>
        <v>3822.58</v>
      </c>
      <c r="P113" s="47">
        <f t="shared" si="58"/>
        <v>0.10526398401079899</v>
      </c>
      <c r="Q113" s="48">
        <v>402.38</v>
      </c>
      <c r="R113" s="49" t="s">
        <v>50</v>
      </c>
      <c r="S113" s="86" t="s">
        <v>67</v>
      </c>
      <c r="T113" s="160" t="s">
        <v>223</v>
      </c>
      <c r="U113" s="161"/>
      <c r="V113" s="50"/>
      <c r="W113" s="51"/>
      <c r="AF113" s="53"/>
    </row>
    <row r="114" spans="2:32" s="52" customFormat="1" ht="51" customHeight="1">
      <c r="B114" s="88">
        <v>61</v>
      </c>
      <c r="C114" s="39" t="s">
        <v>151</v>
      </c>
      <c r="D114" s="40">
        <v>194730824</v>
      </c>
      <c r="E114" s="41" t="s">
        <v>72</v>
      </c>
      <c r="F114" s="41" t="s">
        <v>63</v>
      </c>
      <c r="G114" s="103" t="s">
        <v>62</v>
      </c>
      <c r="H114" s="102" t="str">
        <f t="shared" si="56"/>
        <v>51-50109</v>
      </c>
      <c r="I114" s="85">
        <v>44712</v>
      </c>
      <c r="J114" s="44" t="s">
        <v>49</v>
      </c>
      <c r="K114" s="45" t="s">
        <v>152</v>
      </c>
      <c r="L114" s="85">
        <v>44711</v>
      </c>
      <c r="M114" s="46">
        <v>3482.27</v>
      </c>
      <c r="N114" s="87">
        <v>0</v>
      </c>
      <c r="O114" s="46">
        <f>IF(M114="","",M114*(1+N114))</f>
        <v>3482.27</v>
      </c>
      <c r="P114" s="47">
        <f>+Q114/O114</f>
        <v>4.5455981299554596E-2</v>
      </c>
      <c r="Q114" s="48">
        <v>158.29</v>
      </c>
      <c r="R114" s="49" t="s">
        <v>50</v>
      </c>
      <c r="S114" s="86" t="s">
        <v>67</v>
      </c>
      <c r="T114" s="160" t="s">
        <v>223</v>
      </c>
      <c r="U114" s="161"/>
      <c r="V114" s="50"/>
      <c r="W114" s="51"/>
      <c r="AF114" s="53"/>
    </row>
    <row r="115" spans="2:32" s="52" customFormat="1" ht="51" customHeight="1">
      <c r="B115" s="88">
        <v>62</v>
      </c>
      <c r="C115" s="39" t="s">
        <v>151</v>
      </c>
      <c r="D115" s="40">
        <v>232292663</v>
      </c>
      <c r="E115" s="41" t="s">
        <v>75</v>
      </c>
      <c r="F115" s="41" t="s">
        <v>63</v>
      </c>
      <c r="G115" s="103" t="s">
        <v>62</v>
      </c>
      <c r="H115" s="102" t="str">
        <f t="shared" si="56"/>
        <v>51-50109</v>
      </c>
      <c r="I115" s="85">
        <v>44712</v>
      </c>
      <c r="J115" s="44" t="s">
        <v>49</v>
      </c>
      <c r="K115" s="45" t="s">
        <v>152</v>
      </c>
      <c r="L115" s="85">
        <v>44711</v>
      </c>
      <c r="M115" s="46">
        <v>2554.15</v>
      </c>
      <c r="N115" s="87">
        <v>0</v>
      </c>
      <c r="O115" s="46">
        <f t="shared" ref="O115:O116" si="59">IF(M115="","",M115*(1+N115))</f>
        <v>2554.15</v>
      </c>
      <c r="P115" s="47">
        <f t="shared" ref="P115:P116" si="60">+Q115/O115</f>
        <v>5.7142297829023345E-2</v>
      </c>
      <c r="Q115" s="48">
        <v>145.94999999999999</v>
      </c>
      <c r="R115" s="49" t="s">
        <v>50</v>
      </c>
      <c r="S115" s="86" t="s">
        <v>67</v>
      </c>
      <c r="T115" s="160" t="s">
        <v>223</v>
      </c>
      <c r="U115" s="161"/>
      <c r="V115" s="50"/>
      <c r="W115" s="51"/>
      <c r="AF115" s="53"/>
    </row>
    <row r="116" spans="2:32" s="52" customFormat="1" ht="51" customHeight="1">
      <c r="B116" s="88">
        <v>63</v>
      </c>
      <c r="C116" s="39" t="s">
        <v>151</v>
      </c>
      <c r="D116" s="40">
        <v>232292663</v>
      </c>
      <c r="E116" s="41" t="s">
        <v>75</v>
      </c>
      <c r="F116" s="41" t="s">
        <v>63</v>
      </c>
      <c r="G116" s="103" t="s">
        <v>62</v>
      </c>
      <c r="H116" s="102" t="str">
        <f t="shared" si="56"/>
        <v>51-50109</v>
      </c>
      <c r="I116" s="85">
        <v>44712</v>
      </c>
      <c r="J116" s="44" t="s">
        <v>49</v>
      </c>
      <c r="K116" s="45" t="s">
        <v>152</v>
      </c>
      <c r="L116" s="85">
        <v>44711</v>
      </c>
      <c r="M116" s="46">
        <v>2554.15</v>
      </c>
      <c r="N116" s="87">
        <v>0</v>
      </c>
      <c r="O116" s="46">
        <f t="shared" si="59"/>
        <v>2554.15</v>
      </c>
      <c r="P116" s="47">
        <f t="shared" si="60"/>
        <v>5.7142297829023345E-2</v>
      </c>
      <c r="Q116" s="48">
        <v>145.94999999999999</v>
      </c>
      <c r="R116" s="49" t="s">
        <v>50</v>
      </c>
      <c r="S116" s="86" t="s">
        <v>67</v>
      </c>
      <c r="T116" s="160" t="s">
        <v>223</v>
      </c>
      <c r="U116" s="161"/>
      <c r="V116" s="50"/>
      <c r="W116" s="51"/>
      <c r="AF116" s="53"/>
    </row>
    <row r="117" spans="2:32" s="52" customFormat="1" ht="51" customHeight="1">
      <c r="B117" s="88">
        <v>63</v>
      </c>
      <c r="C117" s="39" t="s">
        <v>151</v>
      </c>
      <c r="D117" s="40">
        <v>194730824</v>
      </c>
      <c r="E117" s="41" t="s">
        <v>72</v>
      </c>
      <c r="F117" s="41" t="s">
        <v>63</v>
      </c>
      <c r="G117" s="103" t="s">
        <v>62</v>
      </c>
      <c r="H117" s="102" t="str">
        <f t="shared" ref="H117:H118" si="61">+C117</f>
        <v>51-50109</v>
      </c>
      <c r="I117" s="85">
        <v>44712</v>
      </c>
      <c r="J117" s="44" t="s">
        <v>49</v>
      </c>
      <c r="K117" s="45" t="s">
        <v>152</v>
      </c>
      <c r="L117" s="85">
        <v>44711</v>
      </c>
      <c r="M117" s="46">
        <v>3482.27</v>
      </c>
      <c r="N117" s="87">
        <v>0</v>
      </c>
      <c r="O117" s="46">
        <f>IF(M117="","",M117*(1+N117))</f>
        <v>3482.27</v>
      </c>
      <c r="P117" s="47">
        <f>+Q117/O117</f>
        <v>9.0909090909090912E-2</v>
      </c>
      <c r="Q117" s="48">
        <v>316.57</v>
      </c>
      <c r="R117" s="49" t="s">
        <v>50</v>
      </c>
      <c r="S117" s="86" t="s">
        <v>67</v>
      </c>
      <c r="T117" s="160" t="s">
        <v>223</v>
      </c>
      <c r="U117" s="161"/>
      <c r="V117" s="50"/>
      <c r="W117" s="51"/>
      <c r="AF117" s="53"/>
    </row>
    <row r="118" spans="2:32" s="52" customFormat="1" ht="51" customHeight="1">
      <c r="B118" s="88">
        <v>64</v>
      </c>
      <c r="C118" s="39" t="s">
        <v>151</v>
      </c>
      <c r="D118" s="40">
        <v>232292663</v>
      </c>
      <c r="E118" s="41" t="s">
        <v>75</v>
      </c>
      <c r="F118" s="41" t="s">
        <v>63</v>
      </c>
      <c r="G118" s="103" t="s">
        <v>62</v>
      </c>
      <c r="H118" s="102" t="str">
        <f t="shared" si="61"/>
        <v>51-50109</v>
      </c>
      <c r="I118" s="85">
        <v>44712</v>
      </c>
      <c r="J118" s="44" t="s">
        <v>49</v>
      </c>
      <c r="K118" s="45" t="s">
        <v>152</v>
      </c>
      <c r="L118" s="85">
        <v>44711</v>
      </c>
      <c r="M118" s="46">
        <v>2554.15</v>
      </c>
      <c r="N118" s="87">
        <v>0</v>
      </c>
      <c r="O118" s="46">
        <f t="shared" ref="O118" si="62">IF(M118="","",M118*(1+N118))</f>
        <v>2554.15</v>
      </c>
      <c r="P118" s="47">
        <f t="shared" ref="P118" si="63">+Q118/O118</f>
        <v>5.7142297829023345E-2</v>
      </c>
      <c r="Q118" s="48">
        <v>145.94999999999999</v>
      </c>
      <c r="R118" s="49" t="s">
        <v>50</v>
      </c>
      <c r="S118" s="86" t="s">
        <v>67</v>
      </c>
      <c r="T118" s="160" t="s">
        <v>223</v>
      </c>
      <c r="U118" s="161"/>
      <c r="V118" s="50"/>
      <c r="W118" s="51"/>
      <c r="AF118" s="53"/>
    </row>
    <row r="119" spans="2:32" s="52" customFormat="1" ht="51" customHeight="1">
      <c r="B119" s="88">
        <v>66</v>
      </c>
      <c r="C119" s="39" t="s">
        <v>151</v>
      </c>
      <c r="D119" s="40">
        <v>194730824</v>
      </c>
      <c r="E119" s="41" t="s">
        <v>72</v>
      </c>
      <c r="F119" s="41" t="s">
        <v>63</v>
      </c>
      <c r="G119" s="103" t="s">
        <v>62</v>
      </c>
      <c r="H119" s="102" t="str">
        <f t="shared" ref="H119:H122" si="64">+C119</f>
        <v>51-50109</v>
      </c>
      <c r="I119" s="85">
        <v>44712</v>
      </c>
      <c r="J119" s="44" t="s">
        <v>49</v>
      </c>
      <c r="K119" s="45" t="s">
        <v>152</v>
      </c>
      <c r="L119" s="85">
        <v>44711</v>
      </c>
      <c r="M119" s="46">
        <v>3482.27</v>
      </c>
      <c r="N119" s="87">
        <v>0</v>
      </c>
      <c r="O119" s="46">
        <f>IF(M119="","",M119*(1+N119))</f>
        <v>3482.27</v>
      </c>
      <c r="P119" s="47">
        <f>+Q119/O119</f>
        <v>4.5455981299554596E-2</v>
      </c>
      <c r="Q119" s="48">
        <v>158.29</v>
      </c>
      <c r="R119" s="49" t="s">
        <v>50</v>
      </c>
      <c r="S119" s="86" t="s">
        <v>67</v>
      </c>
      <c r="T119" s="160" t="s">
        <v>223</v>
      </c>
      <c r="U119" s="161"/>
      <c r="V119" s="50"/>
      <c r="W119" s="51"/>
      <c r="AF119" s="53"/>
    </row>
    <row r="120" spans="2:32" s="52" customFormat="1" ht="51" customHeight="1">
      <c r="B120" s="88">
        <v>77</v>
      </c>
      <c r="C120" s="39" t="s">
        <v>151</v>
      </c>
      <c r="D120" s="40">
        <v>107371847</v>
      </c>
      <c r="E120" s="41" t="s">
        <v>70</v>
      </c>
      <c r="F120" s="41" t="s">
        <v>63</v>
      </c>
      <c r="G120" s="103" t="s">
        <v>62</v>
      </c>
      <c r="H120" s="102" t="str">
        <f t="shared" si="64"/>
        <v>51-50109</v>
      </c>
      <c r="I120" s="85">
        <v>44712</v>
      </c>
      <c r="J120" s="44" t="s">
        <v>49</v>
      </c>
      <c r="K120" s="45" t="s">
        <v>152</v>
      </c>
      <c r="L120" s="85">
        <v>44711</v>
      </c>
      <c r="M120" s="46">
        <v>4503.26</v>
      </c>
      <c r="N120" s="87">
        <v>0</v>
      </c>
      <c r="O120" s="46">
        <f t="shared" ref="O120" si="65">IF(M120="","",M120*(1+N120))</f>
        <v>4503.26</v>
      </c>
      <c r="P120" s="47">
        <f t="shared" ref="P120" si="66">+Q120/O120</f>
        <v>4.5449296731701026E-2</v>
      </c>
      <c r="Q120" s="48">
        <v>204.67</v>
      </c>
      <c r="R120" s="49" t="s">
        <v>50</v>
      </c>
      <c r="S120" s="86" t="s">
        <v>67</v>
      </c>
      <c r="T120" s="160" t="s">
        <v>223</v>
      </c>
      <c r="U120" s="161"/>
      <c r="V120" s="50"/>
      <c r="W120" s="51"/>
      <c r="AF120" s="53"/>
    </row>
    <row r="121" spans="2:32" s="52" customFormat="1" ht="51" customHeight="1">
      <c r="B121" s="88">
        <v>77</v>
      </c>
      <c r="C121" s="39" t="s">
        <v>151</v>
      </c>
      <c r="D121" s="40">
        <v>148590837</v>
      </c>
      <c r="E121" s="41" t="s">
        <v>89</v>
      </c>
      <c r="F121" s="41" t="s">
        <v>63</v>
      </c>
      <c r="G121" s="103" t="s">
        <v>62</v>
      </c>
      <c r="H121" s="102" t="str">
        <f t="shared" si="64"/>
        <v>51-50109</v>
      </c>
      <c r="I121" s="85">
        <v>44712</v>
      </c>
      <c r="J121" s="44" t="s">
        <v>49</v>
      </c>
      <c r="K121" s="45" t="s">
        <v>152</v>
      </c>
      <c r="L121" s="85">
        <v>44711</v>
      </c>
      <c r="M121" s="46">
        <v>2861.11</v>
      </c>
      <c r="N121" s="87">
        <v>0</v>
      </c>
      <c r="O121" s="46">
        <f t="shared" ref="O121:O122" si="67">IF(M121="","",M121*(1+N121))</f>
        <v>2861.11</v>
      </c>
      <c r="P121" s="47">
        <f t="shared" ref="P121:P123" si="68">+Q121/O121</f>
        <v>0.20588163335209059</v>
      </c>
      <c r="Q121" s="48">
        <v>589.04999999999995</v>
      </c>
      <c r="R121" s="49" t="s">
        <v>50</v>
      </c>
      <c r="S121" s="86" t="s">
        <v>67</v>
      </c>
      <c r="T121" s="160" t="s">
        <v>223</v>
      </c>
      <c r="U121" s="161"/>
      <c r="V121" s="50"/>
      <c r="W121" s="51"/>
      <c r="AF121" s="53"/>
    </row>
    <row r="122" spans="2:32" s="52" customFormat="1" ht="51" customHeight="1">
      <c r="B122" s="88">
        <v>77</v>
      </c>
      <c r="C122" s="39" t="s">
        <v>151</v>
      </c>
      <c r="D122" s="40">
        <v>232292663</v>
      </c>
      <c r="E122" s="41" t="s">
        <v>75</v>
      </c>
      <c r="F122" s="41" t="s">
        <v>63</v>
      </c>
      <c r="G122" s="103" t="s">
        <v>62</v>
      </c>
      <c r="H122" s="102" t="str">
        <f t="shared" si="64"/>
        <v>51-50109</v>
      </c>
      <c r="I122" s="85">
        <v>44712</v>
      </c>
      <c r="J122" s="44" t="s">
        <v>49</v>
      </c>
      <c r="K122" s="45" t="s">
        <v>152</v>
      </c>
      <c r="L122" s="85">
        <v>44711</v>
      </c>
      <c r="M122" s="46">
        <v>2554.15</v>
      </c>
      <c r="N122" s="87">
        <v>0</v>
      </c>
      <c r="O122" s="46">
        <f t="shared" si="67"/>
        <v>2554.15</v>
      </c>
      <c r="P122" s="47">
        <f t="shared" si="68"/>
        <v>0.1904743260967445</v>
      </c>
      <c r="Q122" s="48">
        <v>486.5</v>
      </c>
      <c r="R122" s="49" t="s">
        <v>50</v>
      </c>
      <c r="S122" s="86" t="s">
        <v>67</v>
      </c>
      <c r="T122" s="160" t="s">
        <v>223</v>
      </c>
      <c r="U122" s="161"/>
      <c r="V122" s="50"/>
      <c r="W122" s="51"/>
      <c r="AF122" s="53"/>
    </row>
    <row r="123" spans="2:32" s="52" customFormat="1" ht="51" customHeight="1">
      <c r="B123" s="88" t="s">
        <v>68</v>
      </c>
      <c r="C123" s="39" t="s">
        <v>197</v>
      </c>
      <c r="D123" s="40">
        <v>500278725</v>
      </c>
      <c r="E123" s="41" t="s">
        <v>200</v>
      </c>
      <c r="F123" s="41" t="s">
        <v>201</v>
      </c>
      <c r="G123" s="42" t="s">
        <v>54</v>
      </c>
      <c r="H123" s="108">
        <v>2185641</v>
      </c>
      <c r="I123" s="85">
        <v>44698</v>
      </c>
      <c r="J123" s="44" t="s">
        <v>150</v>
      </c>
      <c r="K123" s="45" t="s">
        <v>197</v>
      </c>
      <c r="L123" s="85">
        <v>44664</v>
      </c>
      <c r="M123" s="46">
        <v>163.1</v>
      </c>
      <c r="N123" s="87">
        <v>0</v>
      </c>
      <c r="O123" s="46">
        <v>163.1</v>
      </c>
      <c r="P123" s="47">
        <f t="shared" si="68"/>
        <v>1</v>
      </c>
      <c r="Q123" s="48">
        <v>163.1</v>
      </c>
      <c r="R123" s="49" t="s">
        <v>78</v>
      </c>
      <c r="S123" s="86" t="s">
        <v>67</v>
      </c>
      <c r="T123" s="111" t="s">
        <v>224</v>
      </c>
      <c r="U123" s="112"/>
      <c r="V123" s="50"/>
      <c r="W123" s="90"/>
      <c r="AF123" s="53"/>
    </row>
    <row r="124" spans="2:32" s="52" customFormat="1" ht="51" customHeight="1">
      <c r="B124" s="88" t="s">
        <v>68</v>
      </c>
      <c r="C124" s="39" t="s">
        <v>174</v>
      </c>
      <c r="D124" s="40">
        <v>500074135</v>
      </c>
      <c r="E124" s="41" t="s">
        <v>81</v>
      </c>
      <c r="F124" s="41" t="s">
        <v>82</v>
      </c>
      <c r="G124" s="42" t="s">
        <v>54</v>
      </c>
      <c r="H124" s="43" t="s">
        <v>149</v>
      </c>
      <c r="I124" s="85">
        <v>44707</v>
      </c>
      <c r="J124" s="44" t="s">
        <v>83</v>
      </c>
      <c r="K124" s="39" t="s">
        <v>182</v>
      </c>
      <c r="L124" s="85">
        <v>44728</v>
      </c>
      <c r="M124" s="46">
        <v>283.5</v>
      </c>
      <c r="N124" s="87" t="s">
        <v>143</v>
      </c>
      <c r="O124" s="46">
        <v>334.32</v>
      </c>
      <c r="P124" s="47">
        <f>+Q124/O124</f>
        <v>1</v>
      </c>
      <c r="Q124" s="48">
        <v>334.32</v>
      </c>
      <c r="R124" s="49" t="s">
        <v>78</v>
      </c>
      <c r="S124" s="86" t="s">
        <v>67</v>
      </c>
      <c r="T124" s="111" t="s">
        <v>225</v>
      </c>
      <c r="U124" s="112"/>
      <c r="V124" s="50"/>
      <c r="W124" s="51"/>
      <c r="AF124" s="53"/>
    </row>
    <row r="125" spans="2:32" s="52" customFormat="1" ht="51" customHeight="1">
      <c r="B125" s="88">
        <v>77</v>
      </c>
      <c r="C125" s="39" t="s">
        <v>173</v>
      </c>
      <c r="D125" s="40">
        <v>107371847</v>
      </c>
      <c r="E125" s="41" t="s">
        <v>70</v>
      </c>
      <c r="F125" s="41" t="s">
        <v>79</v>
      </c>
      <c r="G125" s="42" t="s">
        <v>80</v>
      </c>
      <c r="H125" s="102" t="str">
        <f>+C125</f>
        <v>51-60021</v>
      </c>
      <c r="I125" s="85">
        <v>44712</v>
      </c>
      <c r="J125" s="44" t="s">
        <v>49</v>
      </c>
      <c r="K125" s="39" t="str">
        <f>+C125</f>
        <v>51-60021</v>
      </c>
      <c r="L125" s="85">
        <v>44720</v>
      </c>
      <c r="M125" s="46">
        <v>126</v>
      </c>
      <c r="N125" s="87">
        <v>0</v>
      </c>
      <c r="O125" s="46">
        <v>126</v>
      </c>
      <c r="P125" s="47">
        <f t="shared" ref="P125" si="69">+Q125/O125</f>
        <v>1</v>
      </c>
      <c r="Q125" s="48">
        <v>126</v>
      </c>
      <c r="R125" s="49" t="s">
        <v>78</v>
      </c>
      <c r="S125" s="86" t="s">
        <v>67</v>
      </c>
      <c r="T125" s="111" t="s">
        <v>226</v>
      </c>
      <c r="U125" s="112"/>
      <c r="V125" s="89"/>
      <c r="W125" s="90"/>
      <c r="AF125" s="53"/>
    </row>
    <row r="126" spans="2:32" s="52" customFormat="1" ht="51" customHeight="1">
      <c r="B126" s="88" t="s">
        <v>68</v>
      </c>
      <c r="C126" s="39" t="s">
        <v>169</v>
      </c>
      <c r="D126" s="40" t="s">
        <v>56</v>
      </c>
      <c r="E126" s="41" t="s">
        <v>55</v>
      </c>
      <c r="F126" s="41" t="s">
        <v>57</v>
      </c>
      <c r="G126" s="42" t="s">
        <v>54</v>
      </c>
      <c r="H126" s="43" t="s">
        <v>125</v>
      </c>
      <c r="I126" s="85">
        <v>44712</v>
      </c>
      <c r="J126" s="44" t="s">
        <v>58</v>
      </c>
      <c r="K126" s="45" t="s">
        <v>95</v>
      </c>
      <c r="L126" s="85" t="s">
        <v>124</v>
      </c>
      <c r="M126" s="46">
        <v>57.2</v>
      </c>
      <c r="N126" s="87">
        <v>0</v>
      </c>
      <c r="O126" s="46">
        <f t="shared" ref="O126:O131" si="70">IF(M126="","",M126*(1+N126))</f>
        <v>57.2</v>
      </c>
      <c r="P126" s="47">
        <f t="shared" ref="P126" si="71">+Q126/O126</f>
        <v>1</v>
      </c>
      <c r="Q126" s="48">
        <v>57.2</v>
      </c>
      <c r="R126" s="49" t="s">
        <v>52</v>
      </c>
      <c r="S126" s="86" t="s">
        <v>67</v>
      </c>
      <c r="T126" s="111" t="s">
        <v>227</v>
      </c>
      <c r="U126" s="112"/>
      <c r="V126" s="89"/>
      <c r="W126" s="51"/>
      <c r="AF126" s="53"/>
    </row>
    <row r="127" spans="2:32" s="52" customFormat="1" ht="51" customHeight="1">
      <c r="B127" s="88">
        <v>62</v>
      </c>
      <c r="C127" s="39" t="s">
        <v>170</v>
      </c>
      <c r="D127" s="40">
        <v>508602289</v>
      </c>
      <c r="E127" s="41" t="s">
        <v>87</v>
      </c>
      <c r="F127" s="41" t="s">
        <v>86</v>
      </c>
      <c r="G127" s="42" t="s">
        <v>54</v>
      </c>
      <c r="H127" s="43" t="s">
        <v>126</v>
      </c>
      <c r="I127" s="85">
        <v>44701</v>
      </c>
      <c r="J127" s="44" t="s">
        <v>49</v>
      </c>
      <c r="K127" s="45" t="s">
        <v>158</v>
      </c>
      <c r="L127" s="85">
        <v>44729</v>
      </c>
      <c r="M127" s="46">
        <v>4200</v>
      </c>
      <c r="N127" s="87">
        <v>0.23</v>
      </c>
      <c r="O127" s="46">
        <f t="shared" si="70"/>
        <v>5166</v>
      </c>
      <c r="P127" s="47">
        <f>+Q127/M127</f>
        <v>0.25</v>
      </c>
      <c r="Q127" s="48">
        <v>1050</v>
      </c>
      <c r="R127" s="49" t="s">
        <v>52</v>
      </c>
      <c r="S127" s="86" t="s">
        <v>67</v>
      </c>
      <c r="T127" s="111" t="s">
        <v>228</v>
      </c>
      <c r="U127" s="112"/>
      <c r="V127" s="89"/>
      <c r="W127" s="51"/>
      <c r="AF127" s="53"/>
    </row>
    <row r="128" spans="2:32" s="52" customFormat="1" ht="51" customHeight="1">
      <c r="B128" s="88">
        <v>64</v>
      </c>
      <c r="C128" s="39" t="s">
        <v>170</v>
      </c>
      <c r="D128" s="40">
        <v>508602289</v>
      </c>
      <c r="E128" s="41" t="s">
        <v>87</v>
      </c>
      <c r="F128" s="41" t="s">
        <v>86</v>
      </c>
      <c r="G128" s="42" t="s">
        <v>54</v>
      </c>
      <c r="H128" s="43" t="s">
        <v>126</v>
      </c>
      <c r="I128" s="85">
        <v>44701</v>
      </c>
      <c r="J128" s="44" t="s">
        <v>49</v>
      </c>
      <c r="K128" s="45" t="s">
        <v>158</v>
      </c>
      <c r="L128" s="85">
        <v>44729</v>
      </c>
      <c r="M128" s="46">
        <v>4200</v>
      </c>
      <c r="N128" s="87">
        <v>0.23</v>
      </c>
      <c r="O128" s="46">
        <f t="shared" ref="O128:O129" si="72">IF(M128="","",M128*(1+N128))</f>
        <v>5166</v>
      </c>
      <c r="P128" s="47">
        <f t="shared" ref="P128:P129" si="73">+Q128/M128</f>
        <v>0.25</v>
      </c>
      <c r="Q128" s="48">
        <v>1050</v>
      </c>
      <c r="R128" s="49" t="s">
        <v>52</v>
      </c>
      <c r="S128" s="86" t="s">
        <v>67</v>
      </c>
      <c r="T128" s="111" t="s">
        <v>228</v>
      </c>
      <c r="U128" s="112"/>
      <c r="V128" s="89"/>
      <c r="W128" s="51"/>
      <c r="AF128" s="53"/>
    </row>
    <row r="129" spans="2:32" s="52" customFormat="1" ht="51" customHeight="1">
      <c r="B129" s="88">
        <v>69</v>
      </c>
      <c r="C129" s="39" t="s">
        <v>170</v>
      </c>
      <c r="D129" s="40">
        <v>508602289</v>
      </c>
      <c r="E129" s="41" t="s">
        <v>87</v>
      </c>
      <c r="F129" s="41" t="s">
        <v>86</v>
      </c>
      <c r="G129" s="42" t="s">
        <v>54</v>
      </c>
      <c r="H129" s="43" t="s">
        <v>126</v>
      </c>
      <c r="I129" s="85">
        <v>44701</v>
      </c>
      <c r="J129" s="44" t="s">
        <v>49</v>
      </c>
      <c r="K129" s="45" t="s">
        <v>158</v>
      </c>
      <c r="L129" s="85">
        <v>44729</v>
      </c>
      <c r="M129" s="46">
        <v>4200</v>
      </c>
      <c r="N129" s="87">
        <v>0.23</v>
      </c>
      <c r="O129" s="46">
        <f t="shared" si="72"/>
        <v>5166</v>
      </c>
      <c r="P129" s="47">
        <f t="shared" si="73"/>
        <v>0.5</v>
      </c>
      <c r="Q129" s="48">
        <v>2100</v>
      </c>
      <c r="R129" s="49" t="s">
        <v>52</v>
      </c>
      <c r="S129" s="86" t="s">
        <v>67</v>
      </c>
      <c r="T129" s="111" t="s">
        <v>228</v>
      </c>
      <c r="U129" s="112"/>
      <c r="V129" s="89"/>
      <c r="W129" s="51"/>
      <c r="AF129" s="53"/>
    </row>
    <row r="130" spans="2:32" s="52" customFormat="1" ht="51" customHeight="1">
      <c r="B130" s="88" t="s">
        <v>68</v>
      </c>
      <c r="C130" s="39" t="s">
        <v>153</v>
      </c>
      <c r="D130" s="40">
        <v>188314407</v>
      </c>
      <c r="E130" s="41" t="s">
        <v>69</v>
      </c>
      <c r="F130" s="41" t="s">
        <v>63</v>
      </c>
      <c r="G130" s="103" t="s">
        <v>62</v>
      </c>
      <c r="H130" s="102" t="str">
        <f>+C130</f>
        <v>51-60001</v>
      </c>
      <c r="I130" s="85">
        <v>44742</v>
      </c>
      <c r="J130" s="44" t="s">
        <v>49</v>
      </c>
      <c r="K130" s="45" t="s">
        <v>154</v>
      </c>
      <c r="L130" s="85">
        <v>44741</v>
      </c>
      <c r="M130" s="46">
        <v>4503.26</v>
      </c>
      <c r="N130" s="87">
        <v>0</v>
      </c>
      <c r="O130" s="46">
        <f t="shared" si="70"/>
        <v>4503.26</v>
      </c>
      <c r="P130" s="47">
        <f t="shared" ref="P130:P132" si="74">+Q130/O130</f>
        <v>0.15624902848158889</v>
      </c>
      <c r="Q130" s="48">
        <v>703.63</v>
      </c>
      <c r="R130" s="49" t="s">
        <v>50</v>
      </c>
      <c r="S130" s="86" t="s">
        <v>67</v>
      </c>
      <c r="T130" s="160" t="s">
        <v>229</v>
      </c>
      <c r="U130" s="161"/>
      <c r="V130" s="50"/>
      <c r="W130" s="51"/>
      <c r="AF130" s="53"/>
    </row>
    <row r="131" spans="2:32" s="52" customFormat="1" ht="51" customHeight="1">
      <c r="B131" s="88" t="s">
        <v>68</v>
      </c>
      <c r="C131" s="39" t="s">
        <v>153</v>
      </c>
      <c r="D131" s="40">
        <v>107371847</v>
      </c>
      <c r="E131" s="41" t="s">
        <v>70</v>
      </c>
      <c r="F131" s="41" t="s">
        <v>63</v>
      </c>
      <c r="G131" s="103" t="s">
        <v>62</v>
      </c>
      <c r="H131" s="102" t="str">
        <f t="shared" ref="H131:H135" si="75">+C131</f>
        <v>51-60001</v>
      </c>
      <c r="I131" s="85">
        <v>44742</v>
      </c>
      <c r="J131" s="44" t="s">
        <v>49</v>
      </c>
      <c r="K131" s="45" t="s">
        <v>154</v>
      </c>
      <c r="L131" s="85">
        <v>44741</v>
      </c>
      <c r="M131" s="46">
        <v>4503.26</v>
      </c>
      <c r="N131" s="87">
        <v>0</v>
      </c>
      <c r="O131" s="46">
        <f t="shared" si="70"/>
        <v>4503.26</v>
      </c>
      <c r="P131" s="47">
        <f t="shared" si="74"/>
        <v>9.0909696530957568E-2</v>
      </c>
      <c r="Q131" s="48">
        <v>409.39</v>
      </c>
      <c r="R131" s="49" t="s">
        <v>50</v>
      </c>
      <c r="S131" s="86" t="s">
        <v>67</v>
      </c>
      <c r="T131" s="160" t="s">
        <v>229</v>
      </c>
      <c r="U131" s="161"/>
      <c r="V131" s="50"/>
      <c r="W131" s="51"/>
      <c r="AF131" s="53"/>
    </row>
    <row r="132" spans="2:32" s="52" customFormat="1" ht="51" customHeight="1">
      <c r="B132" s="88" t="s">
        <v>68</v>
      </c>
      <c r="C132" s="39" t="s">
        <v>153</v>
      </c>
      <c r="D132" s="40">
        <v>206135904</v>
      </c>
      <c r="E132" s="41" t="s">
        <v>88</v>
      </c>
      <c r="F132" s="41" t="s">
        <v>63</v>
      </c>
      <c r="G132" s="103" t="s">
        <v>62</v>
      </c>
      <c r="H132" s="102" t="str">
        <f t="shared" si="75"/>
        <v>51-60001</v>
      </c>
      <c r="I132" s="85">
        <v>44742</v>
      </c>
      <c r="J132" s="44" t="s">
        <v>49</v>
      </c>
      <c r="K132" s="45" t="s">
        <v>154</v>
      </c>
      <c r="L132" s="85">
        <v>44741</v>
      </c>
      <c r="M132" s="46">
        <v>1319.12</v>
      </c>
      <c r="N132" s="87">
        <v>0</v>
      </c>
      <c r="O132" s="46">
        <v>1299.8900000000001</v>
      </c>
      <c r="P132" s="47">
        <f t="shared" si="74"/>
        <v>3.5710713983490912E-2</v>
      </c>
      <c r="Q132" s="48">
        <v>46.42</v>
      </c>
      <c r="R132" s="49" t="s">
        <v>50</v>
      </c>
      <c r="S132" s="86" t="s">
        <v>67</v>
      </c>
      <c r="T132" s="160" t="s">
        <v>229</v>
      </c>
      <c r="U132" s="161"/>
      <c r="V132" s="50"/>
      <c r="W132" s="51"/>
      <c r="AF132" s="53"/>
    </row>
    <row r="133" spans="2:32" s="52" customFormat="1" ht="51" customHeight="1">
      <c r="B133" s="88" t="s">
        <v>68</v>
      </c>
      <c r="C133" s="39" t="s">
        <v>153</v>
      </c>
      <c r="D133" s="40">
        <v>185359434</v>
      </c>
      <c r="E133" s="41" t="s">
        <v>74</v>
      </c>
      <c r="F133" s="41" t="s">
        <v>63</v>
      </c>
      <c r="G133" s="103" t="s">
        <v>62</v>
      </c>
      <c r="H133" s="102" t="str">
        <f t="shared" si="75"/>
        <v>51-60001</v>
      </c>
      <c r="I133" s="85">
        <v>44742</v>
      </c>
      <c r="J133" s="44" t="s">
        <v>49</v>
      </c>
      <c r="K133" s="45" t="s">
        <v>154</v>
      </c>
      <c r="L133" s="85">
        <v>44741</v>
      </c>
      <c r="M133" s="46">
        <v>1452.77</v>
      </c>
      <c r="N133" s="87">
        <v>0</v>
      </c>
      <c r="O133" s="46">
        <v>1433.54</v>
      </c>
      <c r="P133" s="47">
        <f>+Q133/O133</f>
        <v>0.41269863415042485</v>
      </c>
      <c r="Q133" s="48">
        <v>591.62</v>
      </c>
      <c r="R133" s="49" t="s">
        <v>50</v>
      </c>
      <c r="S133" s="86" t="s">
        <v>67</v>
      </c>
      <c r="T133" s="160" t="s">
        <v>229</v>
      </c>
      <c r="U133" s="161"/>
      <c r="V133" s="50"/>
      <c r="W133" s="51"/>
      <c r="AF133" s="53"/>
    </row>
    <row r="134" spans="2:32" s="52" customFormat="1" ht="51" customHeight="1">
      <c r="B134" s="88" t="s">
        <v>68</v>
      </c>
      <c r="C134" s="39" t="s">
        <v>153</v>
      </c>
      <c r="D134" s="40">
        <v>194730824</v>
      </c>
      <c r="E134" s="41" t="s">
        <v>72</v>
      </c>
      <c r="F134" s="41" t="s">
        <v>63</v>
      </c>
      <c r="G134" s="103" t="s">
        <v>62</v>
      </c>
      <c r="H134" s="102" t="str">
        <f t="shared" si="75"/>
        <v>51-60001</v>
      </c>
      <c r="I134" s="85">
        <v>44742</v>
      </c>
      <c r="J134" s="44" t="s">
        <v>49</v>
      </c>
      <c r="K134" s="45" t="s">
        <v>154</v>
      </c>
      <c r="L134" s="85">
        <v>44741</v>
      </c>
      <c r="M134" s="46">
        <v>3482.27</v>
      </c>
      <c r="N134" s="87">
        <v>0</v>
      </c>
      <c r="O134" s="46">
        <v>3456.63</v>
      </c>
      <c r="P134" s="47">
        <f>+Q134/O134</f>
        <v>0.55555555555555547</v>
      </c>
      <c r="Q134" s="48">
        <v>1920.35</v>
      </c>
      <c r="R134" s="49" t="s">
        <v>50</v>
      </c>
      <c r="S134" s="86" t="s">
        <v>67</v>
      </c>
      <c r="T134" s="160" t="s">
        <v>229</v>
      </c>
      <c r="U134" s="161"/>
      <c r="V134" s="50"/>
      <c r="W134" s="51"/>
      <c r="AF134" s="53"/>
    </row>
    <row r="135" spans="2:32" s="52" customFormat="1" ht="51" customHeight="1">
      <c r="B135" s="88" t="s">
        <v>68</v>
      </c>
      <c r="C135" s="39" t="s">
        <v>153</v>
      </c>
      <c r="D135" s="40">
        <v>176758593</v>
      </c>
      <c r="E135" s="41" t="s">
        <v>71</v>
      </c>
      <c r="F135" s="41" t="s">
        <v>63</v>
      </c>
      <c r="G135" s="103" t="s">
        <v>62</v>
      </c>
      <c r="H135" s="102" t="str">
        <f t="shared" si="75"/>
        <v>51-60001</v>
      </c>
      <c r="I135" s="85">
        <v>44742</v>
      </c>
      <c r="J135" s="44" t="s">
        <v>49</v>
      </c>
      <c r="K135" s="45" t="s">
        <v>154</v>
      </c>
      <c r="L135" s="85">
        <v>44741</v>
      </c>
      <c r="M135" s="46">
        <v>3984.67</v>
      </c>
      <c r="N135" s="87">
        <v>0</v>
      </c>
      <c r="O135" s="46">
        <f t="shared" ref="O135:O137" si="76">IF(M135="","",M135*(1+N135))</f>
        <v>3984.67</v>
      </c>
      <c r="P135" s="47">
        <f t="shared" ref="P135:P137" si="77">+Q135/O135</f>
        <v>1</v>
      </c>
      <c r="Q135" s="48">
        <v>3984.67</v>
      </c>
      <c r="R135" s="49" t="s">
        <v>50</v>
      </c>
      <c r="S135" s="86" t="s">
        <v>67</v>
      </c>
      <c r="T135" s="160" t="s">
        <v>229</v>
      </c>
      <c r="U135" s="161"/>
      <c r="V135" s="50"/>
      <c r="W135" s="51"/>
      <c r="AF135" s="53"/>
    </row>
    <row r="136" spans="2:32" s="52" customFormat="1" ht="51" customHeight="1">
      <c r="B136" s="88">
        <v>20</v>
      </c>
      <c r="C136" s="39" t="s">
        <v>153</v>
      </c>
      <c r="D136" s="40">
        <v>107371847</v>
      </c>
      <c r="E136" s="41" t="s">
        <v>70</v>
      </c>
      <c r="F136" s="41" t="s">
        <v>63</v>
      </c>
      <c r="G136" s="103" t="s">
        <v>62</v>
      </c>
      <c r="H136" s="102" t="str">
        <f t="shared" ref="H136:H139" si="78">+C136</f>
        <v>51-60001</v>
      </c>
      <c r="I136" s="85">
        <v>44742</v>
      </c>
      <c r="J136" s="44" t="s">
        <v>49</v>
      </c>
      <c r="K136" s="45" t="s">
        <v>154</v>
      </c>
      <c r="L136" s="85">
        <v>44741</v>
      </c>
      <c r="M136" s="46">
        <v>4503.26</v>
      </c>
      <c r="N136" s="87">
        <v>0</v>
      </c>
      <c r="O136" s="46">
        <f t="shared" si="76"/>
        <v>4503.26</v>
      </c>
      <c r="P136" s="47">
        <f t="shared" si="77"/>
        <v>4.242482112958168E-2</v>
      </c>
      <c r="Q136" s="48">
        <v>191.05</v>
      </c>
      <c r="R136" s="49" t="s">
        <v>50</v>
      </c>
      <c r="S136" s="86" t="s">
        <v>67</v>
      </c>
      <c r="T136" s="160" t="s">
        <v>229</v>
      </c>
      <c r="U136" s="161"/>
      <c r="V136" s="50"/>
      <c r="W136" s="51"/>
      <c r="AF136" s="53"/>
    </row>
    <row r="137" spans="2:32" s="52" customFormat="1" ht="51" customHeight="1">
      <c r="B137" s="88">
        <v>20</v>
      </c>
      <c r="C137" s="39" t="s">
        <v>153</v>
      </c>
      <c r="D137" s="40">
        <v>232292663</v>
      </c>
      <c r="E137" s="41" t="s">
        <v>75</v>
      </c>
      <c r="F137" s="41" t="s">
        <v>63</v>
      </c>
      <c r="G137" s="103" t="s">
        <v>62</v>
      </c>
      <c r="H137" s="102" t="str">
        <f t="shared" si="78"/>
        <v>51-60001</v>
      </c>
      <c r="I137" s="85">
        <v>44742</v>
      </c>
      <c r="J137" s="44" t="s">
        <v>49</v>
      </c>
      <c r="K137" s="45" t="s">
        <v>154</v>
      </c>
      <c r="L137" s="85">
        <v>44741</v>
      </c>
      <c r="M137" s="46">
        <v>2534.92</v>
      </c>
      <c r="N137" s="87">
        <v>0</v>
      </c>
      <c r="O137" s="46">
        <f t="shared" si="76"/>
        <v>2534.92</v>
      </c>
      <c r="P137" s="47">
        <f t="shared" si="77"/>
        <v>2.6738516402884507E-2</v>
      </c>
      <c r="Q137" s="48">
        <v>67.78</v>
      </c>
      <c r="R137" s="49" t="s">
        <v>50</v>
      </c>
      <c r="S137" s="86" t="s">
        <v>67</v>
      </c>
      <c r="T137" s="160" t="s">
        <v>229</v>
      </c>
      <c r="U137" s="161"/>
      <c r="V137" s="50"/>
      <c r="W137" s="51"/>
      <c r="AF137" s="53"/>
    </row>
    <row r="138" spans="2:32" s="52" customFormat="1" ht="51" customHeight="1">
      <c r="B138" s="88">
        <v>31</v>
      </c>
      <c r="C138" s="39" t="s">
        <v>153</v>
      </c>
      <c r="D138" s="40">
        <v>194730824</v>
      </c>
      <c r="E138" s="41" t="s">
        <v>72</v>
      </c>
      <c r="F138" s="41" t="s">
        <v>63</v>
      </c>
      <c r="G138" s="103" t="s">
        <v>62</v>
      </c>
      <c r="H138" s="102" t="str">
        <f t="shared" si="78"/>
        <v>51-60001</v>
      </c>
      <c r="I138" s="85">
        <v>44742</v>
      </c>
      <c r="J138" s="44" t="s">
        <v>49</v>
      </c>
      <c r="K138" s="45" t="s">
        <v>154</v>
      </c>
      <c r="L138" s="85">
        <v>44741</v>
      </c>
      <c r="M138" s="46">
        <v>3482.27</v>
      </c>
      <c r="N138" s="87">
        <v>0</v>
      </c>
      <c r="O138" s="46">
        <v>3456.63</v>
      </c>
      <c r="P138" s="47">
        <f>+Q138/O138</f>
        <v>0.1111111111111111</v>
      </c>
      <c r="Q138" s="48">
        <v>384.07</v>
      </c>
      <c r="R138" s="49" t="s">
        <v>50</v>
      </c>
      <c r="S138" s="86" t="s">
        <v>67</v>
      </c>
      <c r="T138" s="160" t="s">
        <v>229</v>
      </c>
      <c r="U138" s="161"/>
      <c r="V138" s="50"/>
      <c r="W138" s="51"/>
      <c r="AF138" s="53"/>
    </row>
    <row r="139" spans="2:32" s="52" customFormat="1" ht="51" customHeight="1">
      <c r="B139" s="88">
        <v>35</v>
      </c>
      <c r="C139" s="39" t="s">
        <v>153</v>
      </c>
      <c r="D139" s="40">
        <v>176885943</v>
      </c>
      <c r="E139" s="41" t="s">
        <v>77</v>
      </c>
      <c r="F139" s="41" t="s">
        <v>63</v>
      </c>
      <c r="G139" s="103" t="s">
        <v>62</v>
      </c>
      <c r="H139" s="102" t="str">
        <f t="shared" si="78"/>
        <v>51-60001</v>
      </c>
      <c r="I139" s="85">
        <v>44742</v>
      </c>
      <c r="J139" s="44" t="s">
        <v>49</v>
      </c>
      <c r="K139" s="45" t="s">
        <v>154</v>
      </c>
      <c r="L139" s="85">
        <v>44741</v>
      </c>
      <c r="M139" s="46">
        <v>902.06</v>
      </c>
      <c r="N139" s="87">
        <v>0</v>
      </c>
      <c r="O139" s="46">
        <f>IF(M139="","",M139*(1+N139))</f>
        <v>902.06</v>
      </c>
      <c r="P139" s="47">
        <f>+Q139/O139</f>
        <v>0.5</v>
      </c>
      <c r="Q139" s="48">
        <v>451.03</v>
      </c>
      <c r="R139" s="49" t="s">
        <v>50</v>
      </c>
      <c r="S139" s="86" t="s">
        <v>67</v>
      </c>
      <c r="T139" s="160" t="s">
        <v>229</v>
      </c>
      <c r="U139" s="161"/>
      <c r="V139" s="50"/>
      <c r="W139" s="51"/>
      <c r="AF139" s="53"/>
    </row>
    <row r="140" spans="2:32" s="52" customFormat="1" ht="51" customHeight="1">
      <c r="B140" s="88">
        <v>38</v>
      </c>
      <c r="C140" s="39" t="s">
        <v>153</v>
      </c>
      <c r="D140" s="40">
        <v>107371847</v>
      </c>
      <c r="E140" s="41" t="s">
        <v>70</v>
      </c>
      <c r="F140" s="41" t="s">
        <v>63</v>
      </c>
      <c r="G140" s="103" t="s">
        <v>62</v>
      </c>
      <c r="H140" s="102" t="str">
        <f t="shared" ref="H140:H145" si="79">+C140</f>
        <v>51-60001</v>
      </c>
      <c r="I140" s="85">
        <v>44742</v>
      </c>
      <c r="J140" s="44" t="s">
        <v>49</v>
      </c>
      <c r="K140" s="45" t="s">
        <v>154</v>
      </c>
      <c r="L140" s="85">
        <v>44741</v>
      </c>
      <c r="M140" s="46">
        <v>4503.26</v>
      </c>
      <c r="N140" s="87">
        <v>0</v>
      </c>
      <c r="O140" s="46">
        <f t="shared" ref="O140:O142" si="80">IF(M140="","",M140*(1+N140))</f>
        <v>4503.26</v>
      </c>
      <c r="P140" s="47">
        <f t="shared" ref="P140:P142" si="81">+Q140/O140</f>
        <v>0.11818105106078708</v>
      </c>
      <c r="Q140" s="48">
        <v>532.20000000000005</v>
      </c>
      <c r="R140" s="49" t="s">
        <v>50</v>
      </c>
      <c r="S140" s="86" t="s">
        <v>67</v>
      </c>
      <c r="T140" s="160" t="s">
        <v>229</v>
      </c>
      <c r="U140" s="161"/>
      <c r="V140" s="50"/>
      <c r="W140" s="51"/>
      <c r="AF140" s="53"/>
    </row>
    <row r="141" spans="2:32" s="52" customFormat="1" ht="51" customHeight="1">
      <c r="B141" s="88">
        <v>38</v>
      </c>
      <c r="C141" s="39" t="s">
        <v>153</v>
      </c>
      <c r="D141" s="40">
        <v>148590837</v>
      </c>
      <c r="E141" s="41" t="s">
        <v>89</v>
      </c>
      <c r="F141" s="41" t="s">
        <v>63</v>
      </c>
      <c r="G141" s="103" t="s">
        <v>62</v>
      </c>
      <c r="H141" s="102" t="str">
        <f t="shared" si="79"/>
        <v>51-60001</v>
      </c>
      <c r="I141" s="85">
        <v>44742</v>
      </c>
      <c r="J141" s="44" t="s">
        <v>49</v>
      </c>
      <c r="K141" s="45" t="s">
        <v>154</v>
      </c>
      <c r="L141" s="85">
        <v>44741</v>
      </c>
      <c r="M141" s="46">
        <v>2854.7</v>
      </c>
      <c r="N141" s="87">
        <v>0</v>
      </c>
      <c r="O141" s="46">
        <f t="shared" si="80"/>
        <v>2854.7</v>
      </c>
      <c r="P141" s="47">
        <f t="shared" si="81"/>
        <v>0.17307597996286825</v>
      </c>
      <c r="Q141" s="48">
        <v>494.08</v>
      </c>
      <c r="R141" s="49" t="s">
        <v>50</v>
      </c>
      <c r="S141" s="86" t="s">
        <v>67</v>
      </c>
      <c r="T141" s="160" t="s">
        <v>229</v>
      </c>
      <c r="U141" s="161"/>
      <c r="V141" s="50"/>
      <c r="W141" s="51"/>
      <c r="AF141" s="53"/>
    </row>
    <row r="142" spans="2:32" s="52" customFormat="1" ht="51" customHeight="1">
      <c r="B142" s="88">
        <v>38</v>
      </c>
      <c r="C142" s="39" t="s">
        <v>153</v>
      </c>
      <c r="D142" s="40">
        <v>232292663</v>
      </c>
      <c r="E142" s="41" t="s">
        <v>75</v>
      </c>
      <c r="F142" s="41" t="s">
        <v>63</v>
      </c>
      <c r="G142" s="103" t="s">
        <v>62</v>
      </c>
      <c r="H142" s="102" t="str">
        <f t="shared" si="79"/>
        <v>51-60001</v>
      </c>
      <c r="I142" s="85">
        <v>44742</v>
      </c>
      <c r="J142" s="44" t="s">
        <v>49</v>
      </c>
      <c r="K142" s="45" t="s">
        <v>154</v>
      </c>
      <c r="L142" s="85">
        <v>44741</v>
      </c>
      <c r="M142" s="46">
        <v>2534.92</v>
      </c>
      <c r="N142" s="87">
        <v>0</v>
      </c>
      <c r="O142" s="46">
        <f t="shared" si="80"/>
        <v>2534.92</v>
      </c>
      <c r="P142" s="47">
        <f t="shared" si="81"/>
        <v>0.11764868319315798</v>
      </c>
      <c r="Q142" s="48">
        <v>298.23</v>
      </c>
      <c r="R142" s="49" t="s">
        <v>50</v>
      </c>
      <c r="S142" s="86" t="s">
        <v>67</v>
      </c>
      <c r="T142" s="160" t="s">
        <v>229</v>
      </c>
      <c r="U142" s="161"/>
      <c r="V142" s="50"/>
      <c r="W142" s="51"/>
      <c r="AF142" s="53"/>
    </row>
    <row r="143" spans="2:32" s="52" customFormat="1" ht="51" customHeight="1">
      <c r="B143" s="88">
        <v>40</v>
      </c>
      <c r="C143" s="39" t="s">
        <v>153</v>
      </c>
      <c r="D143" s="40">
        <v>194730824</v>
      </c>
      <c r="E143" s="41" t="s">
        <v>72</v>
      </c>
      <c r="F143" s="41" t="s">
        <v>63</v>
      </c>
      <c r="G143" s="103" t="s">
        <v>62</v>
      </c>
      <c r="H143" s="102" t="str">
        <f t="shared" si="79"/>
        <v>51-60001</v>
      </c>
      <c r="I143" s="85">
        <v>44742</v>
      </c>
      <c r="J143" s="44" t="s">
        <v>49</v>
      </c>
      <c r="K143" s="45" t="s">
        <v>154</v>
      </c>
      <c r="L143" s="85">
        <v>44741</v>
      </c>
      <c r="M143" s="46">
        <v>3482.27</v>
      </c>
      <c r="N143" s="87">
        <v>0</v>
      </c>
      <c r="O143" s="46">
        <v>3456.63</v>
      </c>
      <c r="P143" s="47">
        <f>+Q143/O143</f>
        <v>5.5557002051130719E-2</v>
      </c>
      <c r="Q143" s="48">
        <v>192.04</v>
      </c>
      <c r="R143" s="49" t="s">
        <v>50</v>
      </c>
      <c r="S143" s="86" t="s">
        <v>67</v>
      </c>
      <c r="T143" s="160" t="s">
        <v>229</v>
      </c>
      <c r="U143" s="161"/>
      <c r="V143" s="50"/>
      <c r="W143" s="51"/>
      <c r="AF143" s="53"/>
    </row>
    <row r="144" spans="2:32" s="52" customFormat="1" ht="51" customHeight="1">
      <c r="B144" s="88">
        <v>45</v>
      </c>
      <c r="C144" s="39" t="s">
        <v>153</v>
      </c>
      <c r="D144" s="40">
        <v>176885943</v>
      </c>
      <c r="E144" s="41" t="s">
        <v>77</v>
      </c>
      <c r="F144" s="41" t="s">
        <v>63</v>
      </c>
      <c r="G144" s="103" t="s">
        <v>62</v>
      </c>
      <c r="H144" s="102" t="str">
        <f t="shared" si="79"/>
        <v>51-60001</v>
      </c>
      <c r="I144" s="85">
        <v>44742</v>
      </c>
      <c r="J144" s="44" t="s">
        <v>49</v>
      </c>
      <c r="K144" s="45" t="s">
        <v>154</v>
      </c>
      <c r="L144" s="85">
        <v>44741</v>
      </c>
      <c r="M144" s="46">
        <v>902.06</v>
      </c>
      <c r="N144" s="87">
        <v>0</v>
      </c>
      <c r="O144" s="46">
        <f>IF(M144="","",M144*(1+N144))</f>
        <v>902.06</v>
      </c>
      <c r="P144" s="47">
        <f>+Q144/O144</f>
        <v>0.5</v>
      </c>
      <c r="Q144" s="48">
        <v>451.03</v>
      </c>
      <c r="R144" s="49" t="s">
        <v>50</v>
      </c>
      <c r="S144" s="86" t="s">
        <v>67</v>
      </c>
      <c r="T144" s="160" t="s">
        <v>229</v>
      </c>
      <c r="U144" s="161"/>
      <c r="V144" s="50"/>
      <c r="W144" s="51"/>
      <c r="AF144" s="53"/>
    </row>
    <row r="145" spans="2:32" s="52" customFormat="1" ht="51" customHeight="1">
      <c r="B145" s="88">
        <v>47</v>
      </c>
      <c r="C145" s="39" t="s">
        <v>153</v>
      </c>
      <c r="D145" s="40">
        <v>130588776</v>
      </c>
      <c r="E145" s="41" t="s">
        <v>76</v>
      </c>
      <c r="F145" s="41" t="s">
        <v>63</v>
      </c>
      <c r="G145" s="103" t="s">
        <v>62</v>
      </c>
      <c r="H145" s="102" t="str">
        <f t="shared" si="79"/>
        <v>51-60001</v>
      </c>
      <c r="I145" s="85">
        <v>44742</v>
      </c>
      <c r="J145" s="44" t="s">
        <v>49</v>
      </c>
      <c r="K145" s="45" t="s">
        <v>154</v>
      </c>
      <c r="L145" s="85">
        <v>44741</v>
      </c>
      <c r="M145" s="46">
        <v>3803.35</v>
      </c>
      <c r="N145" s="87">
        <v>0</v>
      </c>
      <c r="O145" s="46">
        <f t="shared" ref="O145" si="82">IF(M145="","",M145*(1+N145))</f>
        <v>3803.35</v>
      </c>
      <c r="P145" s="47">
        <f t="shared" ref="P145" si="83">+Q145/O145</f>
        <v>1.5788712582328737E-2</v>
      </c>
      <c r="Q145" s="48">
        <v>60.05</v>
      </c>
      <c r="R145" s="49" t="s">
        <v>50</v>
      </c>
      <c r="S145" s="86" t="s">
        <v>67</v>
      </c>
      <c r="T145" s="160" t="s">
        <v>229</v>
      </c>
      <c r="U145" s="161"/>
      <c r="V145" s="50"/>
      <c r="W145" s="51"/>
      <c r="AF145" s="53"/>
    </row>
    <row r="146" spans="2:32" s="52" customFormat="1" ht="51" customHeight="1">
      <c r="B146" s="88">
        <v>49</v>
      </c>
      <c r="C146" s="39" t="s">
        <v>153</v>
      </c>
      <c r="D146" s="40">
        <v>130588776</v>
      </c>
      <c r="E146" s="41" t="s">
        <v>76</v>
      </c>
      <c r="F146" s="41" t="s">
        <v>63</v>
      </c>
      <c r="G146" s="103" t="s">
        <v>62</v>
      </c>
      <c r="H146" s="102" t="str">
        <f t="shared" ref="H146:H150" si="84">+C146</f>
        <v>51-60001</v>
      </c>
      <c r="I146" s="85">
        <v>44742</v>
      </c>
      <c r="J146" s="44" t="s">
        <v>49</v>
      </c>
      <c r="K146" s="45" t="s">
        <v>154</v>
      </c>
      <c r="L146" s="85">
        <v>44741</v>
      </c>
      <c r="M146" s="46">
        <v>3803.35</v>
      </c>
      <c r="N146" s="87">
        <v>0</v>
      </c>
      <c r="O146" s="46">
        <f t="shared" ref="O146" si="85">IF(M146="","",M146*(1+N146))</f>
        <v>3803.35</v>
      </c>
      <c r="P146" s="47">
        <f t="shared" ref="P146:P150" si="86">+Q146/O146</f>
        <v>0.10526246598393522</v>
      </c>
      <c r="Q146" s="48">
        <v>400.35</v>
      </c>
      <c r="R146" s="49" t="s">
        <v>50</v>
      </c>
      <c r="S146" s="86" t="s">
        <v>67</v>
      </c>
      <c r="T146" s="160" t="s">
        <v>229</v>
      </c>
      <c r="U146" s="161"/>
      <c r="V146" s="50"/>
      <c r="W146" s="51"/>
      <c r="AF146" s="53"/>
    </row>
    <row r="147" spans="2:32" s="52" customFormat="1" ht="51" customHeight="1">
      <c r="B147" s="88">
        <v>59</v>
      </c>
      <c r="C147" s="39" t="s">
        <v>153</v>
      </c>
      <c r="D147" s="40">
        <v>194730824</v>
      </c>
      <c r="E147" s="41" t="s">
        <v>72</v>
      </c>
      <c r="F147" s="41" t="s">
        <v>63</v>
      </c>
      <c r="G147" s="103" t="s">
        <v>62</v>
      </c>
      <c r="H147" s="102" t="str">
        <f t="shared" si="84"/>
        <v>51-60001</v>
      </c>
      <c r="I147" s="85">
        <v>44742</v>
      </c>
      <c r="J147" s="44" t="s">
        <v>49</v>
      </c>
      <c r="K147" s="45" t="s">
        <v>154</v>
      </c>
      <c r="L147" s="85">
        <v>44741</v>
      </c>
      <c r="M147" s="46">
        <v>3482.27</v>
      </c>
      <c r="N147" s="87">
        <v>0</v>
      </c>
      <c r="O147" s="46">
        <v>3456.63</v>
      </c>
      <c r="P147" s="47">
        <f t="shared" si="86"/>
        <v>0.1111111111111111</v>
      </c>
      <c r="Q147" s="48">
        <v>384.07</v>
      </c>
      <c r="R147" s="49" t="s">
        <v>50</v>
      </c>
      <c r="S147" s="86" t="s">
        <v>67</v>
      </c>
      <c r="T147" s="160" t="s">
        <v>229</v>
      </c>
      <c r="U147" s="161"/>
      <c r="V147" s="50"/>
      <c r="W147" s="51"/>
      <c r="AF147" s="53"/>
    </row>
    <row r="148" spans="2:32" s="52" customFormat="1" ht="51" customHeight="1">
      <c r="B148" s="88">
        <v>60</v>
      </c>
      <c r="C148" s="39" t="s">
        <v>153</v>
      </c>
      <c r="D148" s="40">
        <v>194730824</v>
      </c>
      <c r="E148" s="41" t="s">
        <v>72</v>
      </c>
      <c r="F148" s="41" t="s">
        <v>63</v>
      </c>
      <c r="G148" s="103" t="s">
        <v>62</v>
      </c>
      <c r="H148" s="102" t="str">
        <f t="shared" si="84"/>
        <v>51-60001</v>
      </c>
      <c r="I148" s="85">
        <v>44742</v>
      </c>
      <c r="J148" s="44" t="s">
        <v>49</v>
      </c>
      <c r="K148" s="45" t="s">
        <v>154</v>
      </c>
      <c r="L148" s="85">
        <v>44741</v>
      </c>
      <c r="M148" s="46">
        <v>3482.27</v>
      </c>
      <c r="N148" s="87">
        <v>0</v>
      </c>
      <c r="O148" s="46">
        <v>3456.63</v>
      </c>
      <c r="P148" s="47">
        <f t="shared" si="86"/>
        <v>5.5557002051130719E-2</v>
      </c>
      <c r="Q148" s="48">
        <v>192.04</v>
      </c>
      <c r="R148" s="49" t="s">
        <v>50</v>
      </c>
      <c r="S148" s="86" t="s">
        <v>67</v>
      </c>
      <c r="T148" s="160" t="s">
        <v>229</v>
      </c>
      <c r="U148" s="161"/>
      <c r="V148" s="50"/>
      <c r="W148" s="51"/>
      <c r="AF148" s="53"/>
    </row>
    <row r="149" spans="2:32" s="52" customFormat="1" ht="51" customHeight="1">
      <c r="B149" s="88">
        <v>61</v>
      </c>
      <c r="C149" s="39" t="s">
        <v>153</v>
      </c>
      <c r="D149" s="40">
        <v>194730824</v>
      </c>
      <c r="E149" s="41" t="s">
        <v>72</v>
      </c>
      <c r="F149" s="41" t="s">
        <v>63</v>
      </c>
      <c r="G149" s="103" t="s">
        <v>62</v>
      </c>
      <c r="H149" s="102" t="str">
        <f t="shared" si="84"/>
        <v>51-60001</v>
      </c>
      <c r="I149" s="85">
        <v>44742</v>
      </c>
      <c r="J149" s="44" t="s">
        <v>49</v>
      </c>
      <c r="K149" s="45" t="s">
        <v>154</v>
      </c>
      <c r="L149" s="85">
        <v>44741</v>
      </c>
      <c r="M149" s="46">
        <v>3482.27</v>
      </c>
      <c r="N149" s="87">
        <v>0</v>
      </c>
      <c r="O149" s="46">
        <v>3456.63</v>
      </c>
      <c r="P149" s="47">
        <f t="shared" si="86"/>
        <v>5.5557002051130719E-2</v>
      </c>
      <c r="Q149" s="48">
        <v>192.04</v>
      </c>
      <c r="R149" s="49" t="s">
        <v>50</v>
      </c>
      <c r="S149" s="86" t="s">
        <v>67</v>
      </c>
      <c r="T149" s="160" t="s">
        <v>229</v>
      </c>
      <c r="U149" s="161"/>
      <c r="V149" s="50"/>
      <c r="W149" s="51"/>
      <c r="AF149" s="53"/>
    </row>
    <row r="150" spans="2:32" s="52" customFormat="1" ht="51" customHeight="1">
      <c r="B150" s="88">
        <v>62</v>
      </c>
      <c r="C150" s="39" t="s">
        <v>153</v>
      </c>
      <c r="D150" s="40">
        <v>232292663</v>
      </c>
      <c r="E150" s="41" t="s">
        <v>75</v>
      </c>
      <c r="F150" s="41" t="s">
        <v>63</v>
      </c>
      <c r="G150" s="103" t="s">
        <v>62</v>
      </c>
      <c r="H150" s="102" t="str">
        <f t="shared" si="84"/>
        <v>51-60001</v>
      </c>
      <c r="I150" s="85">
        <v>44742</v>
      </c>
      <c r="J150" s="44" t="s">
        <v>49</v>
      </c>
      <c r="K150" s="45" t="s">
        <v>154</v>
      </c>
      <c r="L150" s="85">
        <v>44741</v>
      </c>
      <c r="M150" s="46">
        <v>2534.92</v>
      </c>
      <c r="N150" s="87">
        <v>0</v>
      </c>
      <c r="O150" s="46">
        <f t="shared" ref="O150" si="87">IF(M150="","",M150*(1+N150))</f>
        <v>2534.92</v>
      </c>
      <c r="P150" s="47">
        <f t="shared" si="86"/>
        <v>4.2782415224149085E-2</v>
      </c>
      <c r="Q150" s="48">
        <v>108.45</v>
      </c>
      <c r="R150" s="49" t="s">
        <v>50</v>
      </c>
      <c r="S150" s="86" t="s">
        <v>67</v>
      </c>
      <c r="T150" s="160" t="s">
        <v>229</v>
      </c>
      <c r="U150" s="161"/>
      <c r="V150" s="50"/>
      <c r="W150" s="51"/>
      <c r="AF150" s="53"/>
    </row>
    <row r="151" spans="2:32" s="52" customFormat="1" ht="51" customHeight="1">
      <c r="B151" s="88">
        <v>62</v>
      </c>
      <c r="C151" s="39" t="s">
        <v>153</v>
      </c>
      <c r="D151" s="40">
        <v>194730824</v>
      </c>
      <c r="E151" s="41" t="s">
        <v>72</v>
      </c>
      <c r="F151" s="41" t="s">
        <v>63</v>
      </c>
      <c r="G151" s="103" t="s">
        <v>62</v>
      </c>
      <c r="H151" s="102" t="str">
        <f t="shared" ref="H151:H155" si="88">+C151</f>
        <v>51-60001</v>
      </c>
      <c r="I151" s="85">
        <v>44742</v>
      </c>
      <c r="J151" s="44" t="s">
        <v>49</v>
      </c>
      <c r="K151" s="45" t="s">
        <v>154</v>
      </c>
      <c r="L151" s="85">
        <v>44741</v>
      </c>
      <c r="M151" s="46">
        <v>3482.27</v>
      </c>
      <c r="N151" s="87">
        <v>0</v>
      </c>
      <c r="O151" s="46">
        <v>3456.63</v>
      </c>
      <c r="P151" s="47">
        <f t="shared" ref="P151:P155" si="89">+Q151/O151</f>
        <v>5.5557002051130719E-2</v>
      </c>
      <c r="Q151" s="48">
        <v>192.04</v>
      </c>
      <c r="R151" s="49" t="s">
        <v>50</v>
      </c>
      <c r="S151" s="86" t="s">
        <v>67</v>
      </c>
      <c r="T151" s="160" t="s">
        <v>229</v>
      </c>
      <c r="U151" s="161"/>
      <c r="V151" s="50"/>
      <c r="W151" s="51"/>
      <c r="AF151" s="53"/>
    </row>
    <row r="152" spans="2:32" s="52" customFormat="1" ht="51" customHeight="1">
      <c r="B152" s="88">
        <v>63</v>
      </c>
      <c r="C152" s="39" t="s">
        <v>153</v>
      </c>
      <c r="D152" s="40">
        <v>232292663</v>
      </c>
      <c r="E152" s="41" t="s">
        <v>75</v>
      </c>
      <c r="F152" s="41" t="s">
        <v>63</v>
      </c>
      <c r="G152" s="103" t="s">
        <v>62</v>
      </c>
      <c r="H152" s="102" t="str">
        <f t="shared" si="88"/>
        <v>51-60001</v>
      </c>
      <c r="I152" s="85">
        <v>44742</v>
      </c>
      <c r="J152" s="44" t="s">
        <v>49</v>
      </c>
      <c r="K152" s="45" t="s">
        <v>154</v>
      </c>
      <c r="L152" s="85">
        <v>44741</v>
      </c>
      <c r="M152" s="46">
        <v>2534.92</v>
      </c>
      <c r="N152" s="87">
        <v>0</v>
      </c>
      <c r="O152" s="46">
        <f t="shared" ref="O152:O155" si="90">IF(M152="","",M152*(1+N152))</f>
        <v>2534.92</v>
      </c>
      <c r="P152" s="47">
        <f t="shared" si="89"/>
        <v>4.5453110946302049E-2</v>
      </c>
      <c r="Q152" s="48">
        <v>115.22</v>
      </c>
      <c r="R152" s="49" t="s">
        <v>50</v>
      </c>
      <c r="S152" s="86" t="s">
        <v>67</v>
      </c>
      <c r="T152" s="160" t="s">
        <v>229</v>
      </c>
      <c r="U152" s="161"/>
      <c r="V152" s="50"/>
      <c r="W152" s="51"/>
      <c r="AF152" s="53"/>
    </row>
    <row r="153" spans="2:32" s="52" customFormat="1" ht="51" customHeight="1">
      <c r="B153" s="88">
        <v>64</v>
      </c>
      <c r="C153" s="39" t="s">
        <v>153</v>
      </c>
      <c r="D153" s="40">
        <v>232292663</v>
      </c>
      <c r="E153" s="41" t="s">
        <v>75</v>
      </c>
      <c r="F153" s="41" t="s">
        <v>63</v>
      </c>
      <c r="G153" s="103" t="s">
        <v>62</v>
      </c>
      <c r="H153" s="102" t="str">
        <f t="shared" si="88"/>
        <v>51-60001</v>
      </c>
      <c r="I153" s="85">
        <v>44742</v>
      </c>
      <c r="J153" s="44" t="s">
        <v>49</v>
      </c>
      <c r="K153" s="45" t="s">
        <v>154</v>
      </c>
      <c r="L153" s="85">
        <v>44741</v>
      </c>
      <c r="M153" s="46">
        <v>2534.92</v>
      </c>
      <c r="N153" s="87">
        <v>0</v>
      </c>
      <c r="O153" s="46">
        <f t="shared" si="90"/>
        <v>2534.92</v>
      </c>
      <c r="P153" s="47">
        <f t="shared" si="89"/>
        <v>4.5453110946302049E-2</v>
      </c>
      <c r="Q153" s="48">
        <v>115.22</v>
      </c>
      <c r="R153" s="49" t="s">
        <v>50</v>
      </c>
      <c r="S153" s="86" t="s">
        <v>67</v>
      </c>
      <c r="T153" s="160" t="s">
        <v>229</v>
      </c>
      <c r="U153" s="161"/>
      <c r="V153" s="50"/>
      <c r="W153" s="51"/>
      <c r="AF153" s="53"/>
    </row>
    <row r="154" spans="2:32" s="52" customFormat="1" ht="51" customHeight="1">
      <c r="B154" s="88">
        <v>77</v>
      </c>
      <c r="C154" s="39" t="s">
        <v>153</v>
      </c>
      <c r="D154" s="40">
        <v>107371847</v>
      </c>
      <c r="E154" s="41" t="s">
        <v>70</v>
      </c>
      <c r="F154" s="41" t="s">
        <v>63</v>
      </c>
      <c r="G154" s="103" t="s">
        <v>62</v>
      </c>
      <c r="H154" s="102" t="str">
        <f t="shared" si="88"/>
        <v>51-60001</v>
      </c>
      <c r="I154" s="85">
        <v>44742</v>
      </c>
      <c r="J154" s="44" t="s">
        <v>49</v>
      </c>
      <c r="K154" s="45" t="s">
        <v>154</v>
      </c>
      <c r="L154" s="85">
        <v>44741</v>
      </c>
      <c r="M154" s="46">
        <v>4503.26</v>
      </c>
      <c r="N154" s="87">
        <v>0</v>
      </c>
      <c r="O154" s="46">
        <f t="shared" si="90"/>
        <v>4503.26</v>
      </c>
      <c r="P154" s="47">
        <f t="shared" si="89"/>
        <v>2.1211300258035286E-2</v>
      </c>
      <c r="Q154" s="48">
        <v>95.52</v>
      </c>
      <c r="R154" s="49" t="s">
        <v>50</v>
      </c>
      <c r="S154" s="86" t="s">
        <v>67</v>
      </c>
      <c r="T154" s="160" t="s">
        <v>229</v>
      </c>
      <c r="U154" s="161"/>
      <c r="V154" s="50"/>
      <c r="W154" s="51"/>
      <c r="AF154" s="53"/>
    </row>
    <row r="155" spans="2:32" s="52" customFormat="1" ht="51" customHeight="1">
      <c r="B155" s="88">
        <v>77</v>
      </c>
      <c r="C155" s="39" t="s">
        <v>153</v>
      </c>
      <c r="D155" s="40">
        <v>148590837</v>
      </c>
      <c r="E155" s="41" t="s">
        <v>89</v>
      </c>
      <c r="F155" s="41" t="s">
        <v>63</v>
      </c>
      <c r="G155" s="103" t="s">
        <v>62</v>
      </c>
      <c r="H155" s="102" t="str">
        <f t="shared" si="88"/>
        <v>51-60001</v>
      </c>
      <c r="I155" s="85">
        <v>44742</v>
      </c>
      <c r="J155" s="44" t="s">
        <v>49</v>
      </c>
      <c r="K155" s="45" t="s">
        <v>154</v>
      </c>
      <c r="L155" s="85">
        <v>44741</v>
      </c>
      <c r="M155" s="46">
        <v>2854.7</v>
      </c>
      <c r="N155" s="87">
        <v>0</v>
      </c>
      <c r="O155" s="46">
        <f t="shared" si="90"/>
        <v>2854.7</v>
      </c>
      <c r="P155" s="47">
        <f t="shared" si="89"/>
        <v>0.17307597996286825</v>
      </c>
      <c r="Q155" s="48">
        <v>494.08</v>
      </c>
      <c r="R155" s="49" t="s">
        <v>50</v>
      </c>
      <c r="S155" s="86" t="s">
        <v>67</v>
      </c>
      <c r="T155" s="160" t="s">
        <v>229</v>
      </c>
      <c r="U155" s="161"/>
      <c r="V155" s="50"/>
      <c r="W155" s="51"/>
      <c r="AF155" s="53"/>
    </row>
    <row r="156" spans="2:32" s="52" customFormat="1" ht="51" customHeight="1">
      <c r="B156" s="88">
        <v>77</v>
      </c>
      <c r="C156" s="39" t="s">
        <v>153</v>
      </c>
      <c r="D156" s="40">
        <v>232292663</v>
      </c>
      <c r="E156" s="41" t="s">
        <v>75</v>
      </c>
      <c r="F156" s="41" t="s">
        <v>63</v>
      </c>
      <c r="G156" s="103" t="s">
        <v>62</v>
      </c>
      <c r="H156" s="102" t="str">
        <f t="shared" ref="H156" si="91">+C156</f>
        <v>51-60001</v>
      </c>
      <c r="I156" s="85">
        <v>44742</v>
      </c>
      <c r="J156" s="44" t="s">
        <v>49</v>
      </c>
      <c r="K156" s="45" t="s">
        <v>154</v>
      </c>
      <c r="L156" s="85">
        <v>44741</v>
      </c>
      <c r="M156" s="46">
        <v>2534.92</v>
      </c>
      <c r="N156" s="87">
        <v>0</v>
      </c>
      <c r="O156" s="46">
        <f t="shared" ref="O156:O161" si="92">IF(M156="","",M156*(1+N156))</f>
        <v>2534.92</v>
      </c>
      <c r="P156" s="47">
        <f t="shared" ref="P156:P157" si="93">+Q156/O156</f>
        <v>0.12299401953513324</v>
      </c>
      <c r="Q156" s="48">
        <v>311.77999999999997</v>
      </c>
      <c r="R156" s="49" t="s">
        <v>50</v>
      </c>
      <c r="S156" s="86" t="s">
        <v>67</v>
      </c>
      <c r="T156" s="160" t="s">
        <v>229</v>
      </c>
      <c r="U156" s="161"/>
      <c r="V156" s="50"/>
      <c r="W156" s="51"/>
      <c r="AF156" s="53"/>
    </row>
    <row r="157" spans="2:32" s="52" customFormat="1" ht="51" customHeight="1">
      <c r="B157" s="88">
        <v>31</v>
      </c>
      <c r="C157" s="39" t="s">
        <v>193</v>
      </c>
      <c r="D157" s="40">
        <v>194730824</v>
      </c>
      <c r="E157" s="41" t="s">
        <v>72</v>
      </c>
      <c r="F157" s="41" t="s">
        <v>79</v>
      </c>
      <c r="G157" s="42" t="s">
        <v>80</v>
      </c>
      <c r="H157" s="102" t="str">
        <f>+C157</f>
        <v>51-70020</v>
      </c>
      <c r="I157" s="85">
        <v>44742</v>
      </c>
      <c r="J157" s="44" t="s">
        <v>49</v>
      </c>
      <c r="K157" s="39" t="str">
        <f>+C157</f>
        <v>51-70020</v>
      </c>
      <c r="L157" s="85">
        <v>44743</v>
      </c>
      <c r="M157" s="46">
        <v>72.13</v>
      </c>
      <c r="N157" s="87">
        <v>0</v>
      </c>
      <c r="O157" s="46">
        <f t="shared" si="92"/>
        <v>72.13</v>
      </c>
      <c r="P157" s="47">
        <f t="shared" si="93"/>
        <v>1</v>
      </c>
      <c r="Q157" s="48">
        <v>72.13</v>
      </c>
      <c r="R157" s="49" t="s">
        <v>78</v>
      </c>
      <c r="S157" s="86" t="s">
        <v>67</v>
      </c>
      <c r="T157" s="111" t="s">
        <v>230</v>
      </c>
      <c r="U157" s="112"/>
      <c r="V157" s="89"/>
      <c r="W157" s="51"/>
      <c r="AF157" s="53"/>
    </row>
    <row r="158" spans="2:32" s="52" customFormat="1" ht="51" customHeight="1">
      <c r="B158" s="88" t="s">
        <v>68</v>
      </c>
      <c r="C158" s="39" t="s">
        <v>167</v>
      </c>
      <c r="D158" s="40" t="s">
        <v>56</v>
      </c>
      <c r="E158" s="41" t="s">
        <v>55</v>
      </c>
      <c r="F158" s="41" t="s">
        <v>57</v>
      </c>
      <c r="G158" s="42" t="s">
        <v>54</v>
      </c>
      <c r="H158" s="43" t="s">
        <v>127</v>
      </c>
      <c r="I158" s="85">
        <v>44742</v>
      </c>
      <c r="J158" s="44" t="s">
        <v>58</v>
      </c>
      <c r="K158" s="45" t="s">
        <v>66</v>
      </c>
      <c r="L158" s="85" t="s">
        <v>128</v>
      </c>
      <c r="M158" s="46">
        <v>57.2</v>
      </c>
      <c r="N158" s="87">
        <v>0</v>
      </c>
      <c r="O158" s="46">
        <f t="shared" si="92"/>
        <v>57.2</v>
      </c>
      <c r="P158" s="47">
        <f t="shared" ref="P158" si="94">+Q158/O158</f>
        <v>1</v>
      </c>
      <c r="Q158" s="48">
        <v>57.2</v>
      </c>
      <c r="R158" s="49" t="s">
        <v>52</v>
      </c>
      <c r="S158" s="86" t="s">
        <v>67</v>
      </c>
      <c r="T158" s="111" t="s">
        <v>231</v>
      </c>
      <c r="U158" s="112"/>
      <c r="V158" s="89"/>
      <c r="W158" s="51"/>
      <c r="AF158" s="53"/>
    </row>
    <row r="159" spans="2:32" s="52" customFormat="1" ht="51" customHeight="1">
      <c r="B159" s="88" t="s">
        <v>68</v>
      </c>
      <c r="C159" s="39" t="s">
        <v>163</v>
      </c>
      <c r="D159" s="40">
        <v>154186139</v>
      </c>
      <c r="E159" s="41" t="s">
        <v>53</v>
      </c>
      <c r="F159" s="41" t="s">
        <v>90</v>
      </c>
      <c r="G159" s="42" t="s">
        <v>54</v>
      </c>
      <c r="H159" s="43" t="s">
        <v>130</v>
      </c>
      <c r="I159" s="85">
        <v>44733</v>
      </c>
      <c r="J159" s="44" t="s">
        <v>49</v>
      </c>
      <c r="K159" s="102" t="s">
        <v>157</v>
      </c>
      <c r="L159" s="105">
        <v>44739</v>
      </c>
      <c r="M159" s="46">
        <v>800</v>
      </c>
      <c r="N159" s="87">
        <v>0.23</v>
      </c>
      <c r="O159" s="46">
        <f>IF(M159="","",M159*(1+N159))</f>
        <v>984</v>
      </c>
      <c r="P159" s="47">
        <v>1</v>
      </c>
      <c r="Q159" s="48">
        <f>IF(M159="","",ROUND(M159*P159,2))</f>
        <v>800</v>
      </c>
      <c r="R159" s="49" t="s">
        <v>52</v>
      </c>
      <c r="S159" s="86" t="s">
        <v>67</v>
      </c>
      <c r="T159" s="111" t="s">
        <v>232</v>
      </c>
      <c r="U159" s="112"/>
      <c r="V159" s="89"/>
      <c r="W159" s="51"/>
      <c r="AF159" s="53"/>
    </row>
    <row r="160" spans="2:32" s="52" customFormat="1" ht="51" customHeight="1">
      <c r="B160" s="88" t="s">
        <v>68</v>
      </c>
      <c r="C160" s="39" t="s">
        <v>160</v>
      </c>
      <c r="D160" s="40">
        <v>515194336</v>
      </c>
      <c r="E160" s="41" t="s">
        <v>92</v>
      </c>
      <c r="F160" s="41" t="s">
        <v>91</v>
      </c>
      <c r="G160" s="42" t="s">
        <v>54</v>
      </c>
      <c r="H160" s="43" t="s">
        <v>131</v>
      </c>
      <c r="I160" s="85">
        <v>44739</v>
      </c>
      <c r="J160" s="44" t="s">
        <v>49</v>
      </c>
      <c r="K160" s="102" t="s">
        <v>156</v>
      </c>
      <c r="L160" s="105">
        <v>44739</v>
      </c>
      <c r="M160" s="46">
        <v>1000</v>
      </c>
      <c r="N160" s="87">
        <v>0.23</v>
      </c>
      <c r="O160" s="46">
        <f>+M160*(1+N160)</f>
        <v>1230</v>
      </c>
      <c r="P160" s="47">
        <f t="shared" ref="P160" si="95">+Q160/M160</f>
        <v>1</v>
      </c>
      <c r="Q160" s="48">
        <v>1000</v>
      </c>
      <c r="R160" s="49" t="s">
        <v>59</v>
      </c>
      <c r="S160" s="86" t="s">
        <v>67</v>
      </c>
      <c r="T160" s="111" t="s">
        <v>233</v>
      </c>
      <c r="U160" s="112"/>
      <c r="V160" s="89"/>
      <c r="W160" s="51"/>
      <c r="AF160" s="53"/>
    </row>
    <row r="161" spans="2:32" s="52" customFormat="1" ht="51" customHeight="1">
      <c r="B161" s="88">
        <v>63</v>
      </c>
      <c r="C161" s="39" t="s">
        <v>161</v>
      </c>
      <c r="D161" s="40">
        <v>508602289</v>
      </c>
      <c r="E161" s="41" t="s">
        <v>87</v>
      </c>
      <c r="F161" s="41" t="s">
        <v>86</v>
      </c>
      <c r="G161" s="42" t="s">
        <v>54</v>
      </c>
      <c r="H161" s="43" t="s">
        <v>129</v>
      </c>
      <c r="I161" s="85">
        <v>44733</v>
      </c>
      <c r="J161" s="44" t="s">
        <v>49</v>
      </c>
      <c r="K161" s="45" t="s">
        <v>155</v>
      </c>
      <c r="L161" s="85">
        <v>44739</v>
      </c>
      <c r="M161" s="46">
        <v>4200</v>
      </c>
      <c r="N161" s="87">
        <v>0.23</v>
      </c>
      <c r="O161" s="46">
        <f t="shared" si="92"/>
        <v>5166</v>
      </c>
      <c r="P161" s="47">
        <f>+Q161/M161</f>
        <v>0.25</v>
      </c>
      <c r="Q161" s="48">
        <v>1050</v>
      </c>
      <c r="R161" s="49" t="s">
        <v>52</v>
      </c>
      <c r="S161" s="86" t="s">
        <v>67</v>
      </c>
      <c r="T161" s="111" t="s">
        <v>234</v>
      </c>
      <c r="U161" s="112"/>
      <c r="V161" s="89"/>
      <c r="W161" s="51"/>
      <c r="AF161" s="53"/>
    </row>
    <row r="162" spans="2:32" s="52" customFormat="1" ht="51" customHeight="1">
      <c r="B162" s="88">
        <v>65</v>
      </c>
      <c r="C162" s="39" t="s">
        <v>161</v>
      </c>
      <c r="D162" s="40">
        <v>508602289</v>
      </c>
      <c r="E162" s="41" t="s">
        <v>87</v>
      </c>
      <c r="F162" s="41" t="s">
        <v>86</v>
      </c>
      <c r="G162" s="42" t="s">
        <v>54</v>
      </c>
      <c r="H162" s="43" t="s">
        <v>129</v>
      </c>
      <c r="I162" s="85">
        <v>44733</v>
      </c>
      <c r="J162" s="44" t="s">
        <v>49</v>
      </c>
      <c r="K162" s="45" t="s">
        <v>155</v>
      </c>
      <c r="L162" s="85">
        <v>44739</v>
      </c>
      <c r="M162" s="46">
        <v>4200</v>
      </c>
      <c r="N162" s="87">
        <v>0.23</v>
      </c>
      <c r="O162" s="46">
        <f t="shared" ref="O162:O163" si="96">IF(M162="","",M162*(1+N162))</f>
        <v>5166</v>
      </c>
      <c r="P162" s="47">
        <f t="shared" ref="P162:P163" si="97">+Q162/M162</f>
        <v>0.25</v>
      </c>
      <c r="Q162" s="48">
        <v>1050</v>
      </c>
      <c r="R162" s="49" t="s">
        <v>52</v>
      </c>
      <c r="S162" s="86" t="s">
        <v>67</v>
      </c>
      <c r="T162" s="111" t="s">
        <v>234</v>
      </c>
      <c r="U162" s="112"/>
      <c r="V162" s="89"/>
      <c r="W162" s="51"/>
      <c r="AF162" s="53"/>
    </row>
    <row r="163" spans="2:32" s="52" customFormat="1" ht="51" customHeight="1">
      <c r="B163" s="88">
        <v>69</v>
      </c>
      <c r="C163" s="39" t="s">
        <v>161</v>
      </c>
      <c r="D163" s="40">
        <v>508602289</v>
      </c>
      <c r="E163" s="41" t="s">
        <v>87</v>
      </c>
      <c r="F163" s="41" t="s">
        <v>86</v>
      </c>
      <c r="G163" s="42" t="s">
        <v>54</v>
      </c>
      <c r="H163" s="43" t="s">
        <v>129</v>
      </c>
      <c r="I163" s="85">
        <v>44733</v>
      </c>
      <c r="J163" s="44" t="s">
        <v>49</v>
      </c>
      <c r="K163" s="45" t="s">
        <v>155</v>
      </c>
      <c r="L163" s="85">
        <v>44739</v>
      </c>
      <c r="M163" s="46">
        <v>4200</v>
      </c>
      <c r="N163" s="87">
        <v>0.23</v>
      </c>
      <c r="O163" s="46">
        <f t="shared" si="96"/>
        <v>5166</v>
      </c>
      <c r="P163" s="47">
        <f t="shared" si="97"/>
        <v>0.5</v>
      </c>
      <c r="Q163" s="48">
        <v>2100</v>
      </c>
      <c r="R163" s="49" t="s">
        <v>52</v>
      </c>
      <c r="S163" s="86" t="s">
        <v>67</v>
      </c>
      <c r="T163" s="111" t="s">
        <v>234</v>
      </c>
      <c r="U163" s="112"/>
      <c r="V163" s="89"/>
      <c r="W163" s="51"/>
      <c r="AF163" s="53"/>
    </row>
    <row r="164" spans="2:32" s="52" customFormat="1" ht="51" customHeight="1">
      <c r="B164" s="88">
        <v>62</v>
      </c>
      <c r="C164" s="39" t="s">
        <v>162</v>
      </c>
      <c r="D164" s="40">
        <v>198035446</v>
      </c>
      <c r="E164" s="41" t="s">
        <v>132</v>
      </c>
      <c r="F164" s="41" t="s">
        <v>134</v>
      </c>
      <c r="G164" s="42" t="s">
        <v>54</v>
      </c>
      <c r="H164" s="102" t="s">
        <v>133</v>
      </c>
      <c r="I164" s="85">
        <v>44715</v>
      </c>
      <c r="J164" s="44" t="s">
        <v>49</v>
      </c>
      <c r="K164" s="45" t="s">
        <v>159</v>
      </c>
      <c r="L164" s="85">
        <v>44718</v>
      </c>
      <c r="M164" s="46">
        <v>1300</v>
      </c>
      <c r="N164" s="87">
        <v>0.23</v>
      </c>
      <c r="O164" s="46">
        <f t="shared" ref="O164" si="98">IF(M164="","",M164*(1+N164))</f>
        <v>1599</v>
      </c>
      <c r="P164" s="47">
        <f>+Q164/M164</f>
        <v>1</v>
      </c>
      <c r="Q164" s="48">
        <f>+M164</f>
        <v>1300</v>
      </c>
      <c r="R164" s="49" t="s">
        <v>52</v>
      </c>
      <c r="S164" s="86" t="s">
        <v>67</v>
      </c>
      <c r="T164" s="111" t="s">
        <v>235</v>
      </c>
      <c r="U164" s="112"/>
      <c r="V164" s="89"/>
      <c r="W164" s="51"/>
      <c r="AF164" s="53"/>
    </row>
    <row r="165" spans="2:32" s="52" customFormat="1" ht="51" customHeight="1">
      <c r="B165" s="88">
        <v>62</v>
      </c>
      <c r="C165" s="39" t="s">
        <v>164</v>
      </c>
      <c r="D165" s="40" t="s">
        <v>165</v>
      </c>
      <c r="E165" s="41" t="s">
        <v>166</v>
      </c>
      <c r="F165" s="41" t="s">
        <v>196</v>
      </c>
      <c r="G165" s="42" t="s">
        <v>54</v>
      </c>
      <c r="H165" s="102">
        <v>1002596327</v>
      </c>
      <c r="I165" s="85">
        <v>44735</v>
      </c>
      <c r="J165" s="44" t="s">
        <v>195</v>
      </c>
      <c r="K165" s="45" t="s">
        <v>194</v>
      </c>
      <c r="L165" s="85">
        <v>44739</v>
      </c>
      <c r="M165" s="46">
        <v>204</v>
      </c>
      <c r="N165" s="87">
        <v>0</v>
      </c>
      <c r="O165" s="46">
        <v>204</v>
      </c>
      <c r="P165" s="47">
        <f>+Q165/M165</f>
        <v>1</v>
      </c>
      <c r="Q165" s="48">
        <v>204</v>
      </c>
      <c r="R165" s="49" t="s">
        <v>52</v>
      </c>
      <c r="S165" s="86" t="s">
        <v>67</v>
      </c>
      <c r="T165" s="111" t="s">
        <v>236</v>
      </c>
      <c r="U165" s="112"/>
      <c r="V165" s="89"/>
      <c r="W165" s="90"/>
      <c r="AF165" s="53"/>
    </row>
    <row r="166" spans="2:32" s="52" customFormat="1" ht="51" customHeight="1">
      <c r="B166" s="88" t="s">
        <v>68</v>
      </c>
      <c r="C166" s="39" t="s">
        <v>189</v>
      </c>
      <c r="D166" s="40">
        <v>500940231</v>
      </c>
      <c r="E166" s="41" t="s">
        <v>94</v>
      </c>
      <c r="F166" s="41" t="s">
        <v>136</v>
      </c>
      <c r="G166" s="42" t="s">
        <v>137</v>
      </c>
      <c r="H166" s="43" t="s">
        <v>138</v>
      </c>
      <c r="I166" s="85" t="s">
        <v>139</v>
      </c>
      <c r="J166" s="44" t="s">
        <v>49</v>
      </c>
      <c r="K166" s="39" t="str">
        <f>+C166</f>
        <v>51-30007 / 51-50078</v>
      </c>
      <c r="L166" s="85" t="s">
        <v>141</v>
      </c>
      <c r="M166" s="46">
        <f>861.85*2</f>
        <v>1723.7</v>
      </c>
      <c r="N166" s="87">
        <v>0</v>
      </c>
      <c r="O166" s="46">
        <f t="shared" ref="O166:O184" si="99">+M166</f>
        <v>1723.7</v>
      </c>
      <c r="P166" s="47">
        <f t="shared" ref="P166:P184" si="100">+Q166/O166</f>
        <v>0.10034228694088299</v>
      </c>
      <c r="Q166" s="48">
        <v>172.96</v>
      </c>
      <c r="R166" s="49" t="s">
        <v>50</v>
      </c>
      <c r="S166" s="86" t="s">
        <v>67</v>
      </c>
      <c r="T166" s="111" t="s">
        <v>237</v>
      </c>
      <c r="U166" s="112"/>
      <c r="V166" s="50"/>
      <c r="W166" s="51"/>
      <c r="AF166" s="53"/>
    </row>
    <row r="167" spans="2:32" s="52" customFormat="1" ht="51" customHeight="1">
      <c r="B167" s="88">
        <v>20</v>
      </c>
      <c r="C167" s="39" t="s">
        <v>189</v>
      </c>
      <c r="D167" s="40">
        <v>500940231</v>
      </c>
      <c r="E167" s="41" t="s">
        <v>94</v>
      </c>
      <c r="F167" s="41" t="s">
        <v>136</v>
      </c>
      <c r="G167" s="42" t="s">
        <v>137</v>
      </c>
      <c r="H167" s="43" t="s">
        <v>138</v>
      </c>
      <c r="I167" s="85" t="s">
        <v>140</v>
      </c>
      <c r="J167" s="44" t="s">
        <v>49</v>
      </c>
      <c r="K167" s="39" t="str">
        <f t="shared" ref="K167:K184" si="101">+C167</f>
        <v>51-30007 / 51-50078</v>
      </c>
      <c r="L167" s="85" t="s">
        <v>141</v>
      </c>
      <c r="M167" s="46">
        <f t="shared" ref="M167:M184" si="102">861.85*2</f>
        <v>1723.7</v>
      </c>
      <c r="N167" s="87">
        <v>0</v>
      </c>
      <c r="O167" s="46">
        <f t="shared" si="99"/>
        <v>1723.7</v>
      </c>
      <c r="P167" s="47">
        <f t="shared" si="100"/>
        <v>1.8738759644949816E-3</v>
      </c>
      <c r="Q167" s="48">
        <v>3.23</v>
      </c>
      <c r="R167" s="49" t="s">
        <v>50</v>
      </c>
      <c r="S167" s="86" t="s">
        <v>67</v>
      </c>
      <c r="T167" s="111" t="s">
        <v>237</v>
      </c>
      <c r="U167" s="112"/>
      <c r="V167" s="50"/>
      <c r="W167" s="51"/>
      <c r="AF167" s="53"/>
    </row>
    <row r="168" spans="2:32" s="52" customFormat="1" ht="51" customHeight="1">
      <c r="B168" s="88">
        <v>31</v>
      </c>
      <c r="C168" s="39" t="s">
        <v>189</v>
      </c>
      <c r="D168" s="40">
        <v>500940231</v>
      </c>
      <c r="E168" s="41" t="s">
        <v>94</v>
      </c>
      <c r="F168" s="41" t="s">
        <v>136</v>
      </c>
      <c r="G168" s="42" t="s">
        <v>137</v>
      </c>
      <c r="H168" s="43" t="s">
        <v>138</v>
      </c>
      <c r="I168" s="85" t="s">
        <v>140</v>
      </c>
      <c r="J168" s="44" t="s">
        <v>49</v>
      </c>
      <c r="K168" s="39" t="str">
        <f t="shared" si="101"/>
        <v>51-30007 / 51-50078</v>
      </c>
      <c r="L168" s="85" t="s">
        <v>141</v>
      </c>
      <c r="M168" s="46">
        <f t="shared" si="102"/>
        <v>1723.7</v>
      </c>
      <c r="N168" s="87">
        <v>0</v>
      </c>
      <c r="O168" s="46">
        <f t="shared" si="99"/>
        <v>1723.7</v>
      </c>
      <c r="P168" s="47">
        <f t="shared" si="100"/>
        <v>2.4192144804780413E-3</v>
      </c>
      <c r="Q168" s="48">
        <v>4.17</v>
      </c>
      <c r="R168" s="49" t="s">
        <v>50</v>
      </c>
      <c r="S168" s="86" t="s">
        <v>67</v>
      </c>
      <c r="T168" s="111" t="s">
        <v>237</v>
      </c>
      <c r="U168" s="112"/>
      <c r="V168" s="50"/>
      <c r="W168" s="51"/>
      <c r="AF168" s="53"/>
    </row>
    <row r="169" spans="2:32" s="52" customFormat="1" ht="51" customHeight="1">
      <c r="B169" s="88">
        <v>35</v>
      </c>
      <c r="C169" s="39" t="s">
        <v>189</v>
      </c>
      <c r="D169" s="40">
        <v>500940231</v>
      </c>
      <c r="E169" s="41" t="s">
        <v>94</v>
      </c>
      <c r="F169" s="41" t="s">
        <v>136</v>
      </c>
      <c r="G169" s="42" t="s">
        <v>137</v>
      </c>
      <c r="H169" s="43" t="s">
        <v>138</v>
      </c>
      <c r="I169" s="85" t="s">
        <v>140</v>
      </c>
      <c r="J169" s="44" t="s">
        <v>49</v>
      </c>
      <c r="K169" s="39" t="str">
        <f t="shared" si="101"/>
        <v>51-30007 / 51-50078</v>
      </c>
      <c r="L169" s="85" t="s">
        <v>141</v>
      </c>
      <c r="M169" s="46">
        <f t="shared" si="102"/>
        <v>1723.7</v>
      </c>
      <c r="N169" s="87">
        <v>0</v>
      </c>
      <c r="O169" s="46">
        <f t="shared" si="99"/>
        <v>1723.7</v>
      </c>
      <c r="P169" s="47">
        <f t="shared" si="100"/>
        <v>5.3257527411962637E-3</v>
      </c>
      <c r="Q169" s="48">
        <v>9.18</v>
      </c>
      <c r="R169" s="49" t="s">
        <v>50</v>
      </c>
      <c r="S169" s="86" t="s">
        <v>67</v>
      </c>
      <c r="T169" s="111" t="s">
        <v>237</v>
      </c>
      <c r="U169" s="112"/>
      <c r="V169" s="50"/>
      <c r="W169" s="51"/>
      <c r="AF169" s="53"/>
    </row>
    <row r="170" spans="2:32" s="52" customFormat="1" ht="51" customHeight="1">
      <c r="B170" s="88">
        <v>38</v>
      </c>
      <c r="C170" s="39" t="s">
        <v>189</v>
      </c>
      <c r="D170" s="40">
        <v>500940231</v>
      </c>
      <c r="E170" s="41" t="s">
        <v>94</v>
      </c>
      <c r="F170" s="41" t="s">
        <v>136</v>
      </c>
      <c r="G170" s="42" t="s">
        <v>137</v>
      </c>
      <c r="H170" s="43" t="s">
        <v>138</v>
      </c>
      <c r="I170" s="85" t="s">
        <v>140</v>
      </c>
      <c r="J170" s="44" t="s">
        <v>49</v>
      </c>
      <c r="K170" s="39" t="str">
        <f t="shared" si="101"/>
        <v>51-30007 / 51-50078</v>
      </c>
      <c r="L170" s="85" t="s">
        <v>141</v>
      </c>
      <c r="M170" s="46">
        <f t="shared" si="102"/>
        <v>1723.7</v>
      </c>
      <c r="N170" s="87">
        <v>0</v>
      </c>
      <c r="O170" s="46">
        <f t="shared" si="99"/>
        <v>1723.7</v>
      </c>
      <c r="P170" s="47">
        <f t="shared" si="100"/>
        <v>8.8008354121946967E-3</v>
      </c>
      <c r="Q170" s="48">
        <v>15.17</v>
      </c>
      <c r="R170" s="49" t="s">
        <v>50</v>
      </c>
      <c r="S170" s="86" t="s">
        <v>67</v>
      </c>
      <c r="T170" s="111" t="s">
        <v>237</v>
      </c>
      <c r="U170" s="112"/>
      <c r="V170" s="50"/>
      <c r="W170" s="51"/>
      <c r="AF170" s="53"/>
    </row>
    <row r="171" spans="2:32" s="52" customFormat="1" ht="51" customHeight="1">
      <c r="B171" s="88">
        <v>39</v>
      </c>
      <c r="C171" s="39" t="s">
        <v>189</v>
      </c>
      <c r="D171" s="40">
        <v>500940231</v>
      </c>
      <c r="E171" s="41" t="s">
        <v>94</v>
      </c>
      <c r="F171" s="41" t="s">
        <v>136</v>
      </c>
      <c r="G171" s="42" t="s">
        <v>137</v>
      </c>
      <c r="H171" s="43" t="s">
        <v>138</v>
      </c>
      <c r="I171" s="85" t="s">
        <v>140</v>
      </c>
      <c r="J171" s="44" t="s">
        <v>49</v>
      </c>
      <c r="K171" s="39" t="str">
        <f t="shared" si="101"/>
        <v>51-30007 / 51-50078</v>
      </c>
      <c r="L171" s="85" t="s">
        <v>141</v>
      </c>
      <c r="M171" s="46">
        <f t="shared" si="102"/>
        <v>1723.7</v>
      </c>
      <c r="N171" s="87">
        <v>0</v>
      </c>
      <c r="O171" s="46">
        <f t="shared" si="99"/>
        <v>1723.7</v>
      </c>
      <c r="P171" s="47">
        <f t="shared" si="100"/>
        <v>6.178569356616581E-3</v>
      </c>
      <c r="Q171" s="48">
        <v>10.65</v>
      </c>
      <c r="R171" s="49" t="s">
        <v>50</v>
      </c>
      <c r="S171" s="86" t="s">
        <v>67</v>
      </c>
      <c r="T171" s="111" t="s">
        <v>237</v>
      </c>
      <c r="U171" s="112"/>
      <c r="V171" s="50"/>
      <c r="W171" s="51"/>
      <c r="AF171" s="53"/>
    </row>
    <row r="172" spans="2:32" s="52" customFormat="1" ht="51" customHeight="1">
      <c r="B172" s="88">
        <v>40</v>
      </c>
      <c r="C172" s="39" t="s">
        <v>189</v>
      </c>
      <c r="D172" s="40">
        <v>500940231</v>
      </c>
      <c r="E172" s="41" t="s">
        <v>94</v>
      </c>
      <c r="F172" s="41" t="s">
        <v>136</v>
      </c>
      <c r="G172" s="42" t="s">
        <v>137</v>
      </c>
      <c r="H172" s="43" t="s">
        <v>138</v>
      </c>
      <c r="I172" s="85" t="s">
        <v>140</v>
      </c>
      <c r="J172" s="44" t="s">
        <v>49</v>
      </c>
      <c r="K172" s="39" t="str">
        <f t="shared" ref="K172:K178" si="103">+C172</f>
        <v>51-30007 / 51-50078</v>
      </c>
      <c r="L172" s="85" t="s">
        <v>141</v>
      </c>
      <c r="M172" s="46">
        <f t="shared" si="102"/>
        <v>1723.7</v>
      </c>
      <c r="N172" s="87">
        <v>0</v>
      </c>
      <c r="O172" s="46">
        <f t="shared" ref="O172:O178" si="104">+M172</f>
        <v>1723.7</v>
      </c>
      <c r="P172" s="47">
        <f t="shared" ref="P172:P178" si="105">+Q172/O172</f>
        <v>3.3590531995126762E-3</v>
      </c>
      <c r="Q172" s="48">
        <v>5.79</v>
      </c>
      <c r="R172" s="49" t="s">
        <v>50</v>
      </c>
      <c r="S172" s="86" t="s">
        <v>67</v>
      </c>
      <c r="T172" s="111" t="s">
        <v>237</v>
      </c>
      <c r="U172" s="112"/>
      <c r="V172" s="50"/>
      <c r="W172" s="51"/>
      <c r="AF172" s="53"/>
    </row>
    <row r="173" spans="2:32" s="52" customFormat="1" ht="51" customHeight="1">
      <c r="B173" s="88">
        <v>45</v>
      </c>
      <c r="C173" s="39" t="s">
        <v>189</v>
      </c>
      <c r="D173" s="40">
        <v>500940231</v>
      </c>
      <c r="E173" s="41" t="s">
        <v>94</v>
      </c>
      <c r="F173" s="41" t="s">
        <v>136</v>
      </c>
      <c r="G173" s="42" t="s">
        <v>137</v>
      </c>
      <c r="H173" s="43" t="s">
        <v>138</v>
      </c>
      <c r="I173" s="85" t="s">
        <v>140</v>
      </c>
      <c r="J173" s="44" t="s">
        <v>49</v>
      </c>
      <c r="K173" s="39" t="str">
        <f t="shared" si="103"/>
        <v>51-30007 / 51-50078</v>
      </c>
      <c r="L173" s="85" t="s">
        <v>141</v>
      </c>
      <c r="M173" s="46">
        <f t="shared" si="102"/>
        <v>1723.7</v>
      </c>
      <c r="N173" s="87">
        <v>0</v>
      </c>
      <c r="O173" s="46">
        <f t="shared" si="104"/>
        <v>1723.7</v>
      </c>
      <c r="P173" s="47">
        <f t="shared" si="105"/>
        <v>5.3257527411962637E-3</v>
      </c>
      <c r="Q173" s="48">
        <v>9.18</v>
      </c>
      <c r="R173" s="49" t="s">
        <v>50</v>
      </c>
      <c r="S173" s="86" t="s">
        <v>67</v>
      </c>
      <c r="T173" s="111" t="s">
        <v>237</v>
      </c>
      <c r="U173" s="112"/>
      <c r="V173" s="50"/>
      <c r="W173" s="51"/>
      <c r="AF173" s="53"/>
    </row>
    <row r="174" spans="2:32" s="52" customFormat="1" ht="51" customHeight="1">
      <c r="B174" s="88">
        <v>46</v>
      </c>
      <c r="C174" s="39" t="s">
        <v>189</v>
      </c>
      <c r="D174" s="40">
        <v>500940231</v>
      </c>
      <c r="E174" s="41" t="s">
        <v>94</v>
      </c>
      <c r="F174" s="41" t="s">
        <v>136</v>
      </c>
      <c r="G174" s="42" t="s">
        <v>137</v>
      </c>
      <c r="H174" s="43" t="s">
        <v>138</v>
      </c>
      <c r="I174" s="85" t="s">
        <v>140</v>
      </c>
      <c r="J174" s="44" t="s">
        <v>49</v>
      </c>
      <c r="K174" s="39" t="str">
        <f t="shared" si="103"/>
        <v>51-30007 / 51-50078</v>
      </c>
      <c r="L174" s="85" t="s">
        <v>141</v>
      </c>
      <c r="M174" s="46">
        <f t="shared" si="102"/>
        <v>1723.7</v>
      </c>
      <c r="N174" s="87">
        <v>0</v>
      </c>
      <c r="O174" s="46">
        <f t="shared" si="104"/>
        <v>1723.7</v>
      </c>
      <c r="P174" s="47">
        <f t="shared" si="105"/>
        <v>4.1422521320415382E-3</v>
      </c>
      <c r="Q174" s="48">
        <v>7.14</v>
      </c>
      <c r="R174" s="49" t="s">
        <v>50</v>
      </c>
      <c r="S174" s="86" t="s">
        <v>67</v>
      </c>
      <c r="T174" s="111" t="s">
        <v>237</v>
      </c>
      <c r="U174" s="112"/>
      <c r="V174" s="50"/>
      <c r="W174" s="51"/>
      <c r="AF174" s="53"/>
    </row>
    <row r="175" spans="2:32" s="52" customFormat="1" ht="51" customHeight="1">
      <c r="B175" s="88">
        <v>47</v>
      </c>
      <c r="C175" s="39" t="s">
        <v>189</v>
      </c>
      <c r="D175" s="40">
        <v>500940231</v>
      </c>
      <c r="E175" s="41" t="s">
        <v>94</v>
      </c>
      <c r="F175" s="41" t="s">
        <v>136</v>
      </c>
      <c r="G175" s="42" t="s">
        <v>137</v>
      </c>
      <c r="H175" s="43" t="s">
        <v>138</v>
      </c>
      <c r="I175" s="85" t="s">
        <v>140</v>
      </c>
      <c r="J175" s="44" t="s">
        <v>49</v>
      </c>
      <c r="K175" s="39" t="str">
        <f t="shared" si="103"/>
        <v>51-30007 / 51-50078</v>
      </c>
      <c r="L175" s="85" t="s">
        <v>141</v>
      </c>
      <c r="M175" s="46">
        <f t="shared" si="102"/>
        <v>1723.7</v>
      </c>
      <c r="N175" s="87">
        <v>0</v>
      </c>
      <c r="O175" s="46">
        <f t="shared" si="104"/>
        <v>1723.7</v>
      </c>
      <c r="P175" s="47">
        <f t="shared" si="105"/>
        <v>1.6766258629691941E-3</v>
      </c>
      <c r="Q175" s="48">
        <v>2.89</v>
      </c>
      <c r="R175" s="49" t="s">
        <v>50</v>
      </c>
      <c r="S175" s="86" t="s">
        <v>67</v>
      </c>
      <c r="T175" s="111" t="s">
        <v>237</v>
      </c>
      <c r="U175" s="112"/>
      <c r="V175" s="50"/>
      <c r="W175" s="51"/>
      <c r="AF175" s="53"/>
    </row>
    <row r="176" spans="2:32" s="52" customFormat="1" ht="51" customHeight="1">
      <c r="B176" s="88">
        <v>48</v>
      </c>
      <c r="C176" s="39" t="s">
        <v>189</v>
      </c>
      <c r="D176" s="40">
        <v>500940231</v>
      </c>
      <c r="E176" s="41" t="s">
        <v>94</v>
      </c>
      <c r="F176" s="41" t="s">
        <v>136</v>
      </c>
      <c r="G176" s="42" t="s">
        <v>137</v>
      </c>
      <c r="H176" s="43" t="s">
        <v>138</v>
      </c>
      <c r="I176" s="85" t="s">
        <v>140</v>
      </c>
      <c r="J176" s="44" t="s">
        <v>49</v>
      </c>
      <c r="K176" s="39" t="str">
        <f t="shared" si="103"/>
        <v>51-30007 / 51-50078</v>
      </c>
      <c r="L176" s="85" t="s">
        <v>141</v>
      </c>
      <c r="M176" s="46">
        <f t="shared" si="102"/>
        <v>1723.7</v>
      </c>
      <c r="N176" s="87">
        <v>0</v>
      </c>
      <c r="O176" s="46">
        <f t="shared" si="104"/>
        <v>1723.7</v>
      </c>
      <c r="P176" s="47">
        <f t="shared" si="105"/>
        <v>8.4121366827174095E-4</v>
      </c>
      <c r="Q176" s="48">
        <v>1.45</v>
      </c>
      <c r="R176" s="49" t="s">
        <v>50</v>
      </c>
      <c r="S176" s="86" t="s">
        <v>67</v>
      </c>
      <c r="T176" s="111" t="s">
        <v>237</v>
      </c>
      <c r="U176" s="112"/>
      <c r="V176" s="50"/>
      <c r="W176" s="51"/>
      <c r="AF176" s="53"/>
    </row>
    <row r="177" spans="2:32" s="52" customFormat="1" ht="51" customHeight="1">
      <c r="B177" s="88">
        <v>49</v>
      </c>
      <c r="C177" s="39" t="s">
        <v>189</v>
      </c>
      <c r="D177" s="40">
        <v>500940231</v>
      </c>
      <c r="E177" s="41" t="s">
        <v>94</v>
      </c>
      <c r="F177" s="41" t="s">
        <v>136</v>
      </c>
      <c r="G177" s="42" t="s">
        <v>137</v>
      </c>
      <c r="H177" s="43" t="s">
        <v>138</v>
      </c>
      <c r="I177" s="85" t="s">
        <v>140</v>
      </c>
      <c r="J177" s="44" t="s">
        <v>49</v>
      </c>
      <c r="K177" s="39" t="str">
        <f t="shared" si="103"/>
        <v>51-30007 / 51-50078</v>
      </c>
      <c r="L177" s="85" t="s">
        <v>141</v>
      </c>
      <c r="M177" s="46">
        <f t="shared" si="102"/>
        <v>1723.7</v>
      </c>
      <c r="N177" s="87">
        <v>0</v>
      </c>
      <c r="O177" s="46">
        <f t="shared" si="104"/>
        <v>1723.7</v>
      </c>
      <c r="P177" s="47">
        <f t="shared" si="105"/>
        <v>4.7514068573417641E-3</v>
      </c>
      <c r="Q177" s="48">
        <v>8.19</v>
      </c>
      <c r="R177" s="49" t="s">
        <v>50</v>
      </c>
      <c r="S177" s="86" t="s">
        <v>67</v>
      </c>
      <c r="T177" s="111" t="s">
        <v>237</v>
      </c>
      <c r="U177" s="112"/>
      <c r="V177" s="50"/>
      <c r="W177" s="51"/>
      <c r="AF177" s="53"/>
    </row>
    <row r="178" spans="2:32" s="52" customFormat="1" ht="51" customHeight="1">
      <c r="B178" s="88">
        <v>59</v>
      </c>
      <c r="C178" s="39" t="s">
        <v>189</v>
      </c>
      <c r="D178" s="40">
        <v>500940231</v>
      </c>
      <c r="E178" s="41" t="s">
        <v>94</v>
      </c>
      <c r="F178" s="41" t="s">
        <v>136</v>
      </c>
      <c r="G178" s="42" t="s">
        <v>137</v>
      </c>
      <c r="H178" s="43" t="s">
        <v>138</v>
      </c>
      <c r="I178" s="85" t="s">
        <v>140</v>
      </c>
      <c r="J178" s="44" t="s">
        <v>49</v>
      </c>
      <c r="K178" s="39" t="str">
        <f t="shared" si="103"/>
        <v>51-30007 / 51-50078</v>
      </c>
      <c r="L178" s="85" t="s">
        <v>141</v>
      </c>
      <c r="M178" s="46">
        <f t="shared" si="102"/>
        <v>1723.7</v>
      </c>
      <c r="N178" s="87">
        <v>0</v>
      </c>
      <c r="O178" s="46">
        <f t="shared" si="104"/>
        <v>1723.7</v>
      </c>
      <c r="P178" s="47">
        <f t="shared" si="105"/>
        <v>2.3437953240122993E-3</v>
      </c>
      <c r="Q178" s="48">
        <v>4.04</v>
      </c>
      <c r="R178" s="49" t="s">
        <v>50</v>
      </c>
      <c r="S178" s="86" t="s">
        <v>67</v>
      </c>
      <c r="T178" s="111" t="s">
        <v>237</v>
      </c>
      <c r="U178" s="112"/>
      <c r="V178" s="50"/>
      <c r="W178" s="51"/>
      <c r="AF178" s="53"/>
    </row>
    <row r="179" spans="2:32" s="52" customFormat="1" ht="51" customHeight="1">
      <c r="B179" s="88">
        <v>60</v>
      </c>
      <c r="C179" s="39" t="s">
        <v>189</v>
      </c>
      <c r="D179" s="40">
        <v>500940231</v>
      </c>
      <c r="E179" s="41" t="s">
        <v>94</v>
      </c>
      <c r="F179" s="41" t="s">
        <v>136</v>
      </c>
      <c r="G179" s="42" t="s">
        <v>137</v>
      </c>
      <c r="H179" s="43" t="s">
        <v>138</v>
      </c>
      <c r="I179" s="85" t="s">
        <v>140</v>
      </c>
      <c r="J179" s="44" t="s">
        <v>49</v>
      </c>
      <c r="K179" s="39" t="str">
        <f t="shared" si="101"/>
        <v>51-30007 / 51-50078</v>
      </c>
      <c r="L179" s="85" t="s">
        <v>141</v>
      </c>
      <c r="M179" s="46">
        <f t="shared" si="102"/>
        <v>1723.7</v>
      </c>
      <c r="N179" s="87">
        <v>0</v>
      </c>
      <c r="O179" s="46">
        <f t="shared" si="99"/>
        <v>1723.7</v>
      </c>
      <c r="P179" s="47">
        <f t="shared" si="100"/>
        <v>5.627429367059233E-4</v>
      </c>
      <c r="Q179" s="48">
        <v>0.97</v>
      </c>
      <c r="R179" s="49" t="s">
        <v>50</v>
      </c>
      <c r="S179" s="86" t="s">
        <v>67</v>
      </c>
      <c r="T179" s="111" t="s">
        <v>237</v>
      </c>
      <c r="U179" s="112"/>
      <c r="V179" s="50"/>
      <c r="W179" s="51"/>
      <c r="AF179" s="53"/>
    </row>
    <row r="180" spans="2:32" s="52" customFormat="1" ht="51" customHeight="1">
      <c r="B180" s="88">
        <v>61</v>
      </c>
      <c r="C180" s="39" t="s">
        <v>189</v>
      </c>
      <c r="D180" s="40">
        <v>500940231</v>
      </c>
      <c r="E180" s="41" t="s">
        <v>94</v>
      </c>
      <c r="F180" s="41" t="s">
        <v>136</v>
      </c>
      <c r="G180" s="42" t="s">
        <v>137</v>
      </c>
      <c r="H180" s="43" t="s">
        <v>138</v>
      </c>
      <c r="I180" s="85" t="s">
        <v>140</v>
      </c>
      <c r="J180" s="44" t="s">
        <v>49</v>
      </c>
      <c r="K180" s="39" t="str">
        <f t="shared" si="101"/>
        <v>51-30007 / 51-50078</v>
      </c>
      <c r="L180" s="85" t="s">
        <v>141</v>
      </c>
      <c r="M180" s="46">
        <f t="shared" si="102"/>
        <v>1723.7</v>
      </c>
      <c r="N180" s="87">
        <v>0</v>
      </c>
      <c r="O180" s="46">
        <f t="shared" si="99"/>
        <v>1723.7</v>
      </c>
      <c r="P180" s="47">
        <f t="shared" si="100"/>
        <v>1.0326622962232408E-3</v>
      </c>
      <c r="Q180" s="48">
        <v>1.78</v>
      </c>
      <c r="R180" s="49" t="s">
        <v>50</v>
      </c>
      <c r="S180" s="86" t="s">
        <v>67</v>
      </c>
      <c r="T180" s="111" t="s">
        <v>237</v>
      </c>
      <c r="U180" s="112"/>
      <c r="V180" s="50"/>
      <c r="W180" s="51"/>
      <c r="AF180" s="53"/>
    </row>
    <row r="181" spans="2:32" s="52" customFormat="1" ht="51" customHeight="1">
      <c r="B181" s="88">
        <v>62</v>
      </c>
      <c r="C181" s="39" t="s">
        <v>189</v>
      </c>
      <c r="D181" s="40">
        <v>500940231</v>
      </c>
      <c r="E181" s="41" t="s">
        <v>94</v>
      </c>
      <c r="F181" s="41" t="s">
        <v>136</v>
      </c>
      <c r="G181" s="42" t="s">
        <v>137</v>
      </c>
      <c r="H181" s="43" t="s">
        <v>138</v>
      </c>
      <c r="I181" s="85" t="s">
        <v>140</v>
      </c>
      <c r="J181" s="44" t="s">
        <v>49</v>
      </c>
      <c r="K181" s="39" t="str">
        <f t="shared" si="101"/>
        <v>51-30007 / 51-50078</v>
      </c>
      <c r="L181" s="85" t="s">
        <v>141</v>
      </c>
      <c r="M181" s="46">
        <f t="shared" si="102"/>
        <v>1723.7</v>
      </c>
      <c r="N181" s="87">
        <v>0</v>
      </c>
      <c r="O181" s="46">
        <f t="shared" si="99"/>
        <v>1723.7</v>
      </c>
      <c r="P181" s="47">
        <f t="shared" si="100"/>
        <v>2.1465452224865116E-3</v>
      </c>
      <c r="Q181" s="48">
        <v>3.7</v>
      </c>
      <c r="R181" s="49" t="s">
        <v>50</v>
      </c>
      <c r="S181" s="86" t="s">
        <v>67</v>
      </c>
      <c r="T181" s="111" t="s">
        <v>237</v>
      </c>
      <c r="U181" s="112"/>
      <c r="V181" s="50"/>
      <c r="W181" s="51"/>
      <c r="AF181" s="53"/>
    </row>
    <row r="182" spans="2:32" s="52" customFormat="1" ht="51" customHeight="1">
      <c r="B182" s="88">
        <v>63</v>
      </c>
      <c r="C182" s="39" t="s">
        <v>189</v>
      </c>
      <c r="D182" s="40">
        <v>500940231</v>
      </c>
      <c r="E182" s="41" t="s">
        <v>94</v>
      </c>
      <c r="F182" s="41" t="s">
        <v>136</v>
      </c>
      <c r="G182" s="42" t="s">
        <v>137</v>
      </c>
      <c r="H182" s="43" t="s">
        <v>138</v>
      </c>
      <c r="I182" s="85" t="s">
        <v>140</v>
      </c>
      <c r="J182" s="44" t="s">
        <v>49</v>
      </c>
      <c r="K182" s="39" t="str">
        <f t="shared" si="101"/>
        <v>51-30007 / 51-50078</v>
      </c>
      <c r="L182" s="85" t="s">
        <v>141</v>
      </c>
      <c r="M182" s="46">
        <f t="shared" si="102"/>
        <v>1723.7</v>
      </c>
      <c r="N182" s="87">
        <v>0</v>
      </c>
      <c r="O182" s="46">
        <f t="shared" si="99"/>
        <v>1723.7</v>
      </c>
      <c r="P182" s="47">
        <f t="shared" si="100"/>
        <v>2.0479201717236175E-3</v>
      </c>
      <c r="Q182" s="48">
        <v>3.53</v>
      </c>
      <c r="R182" s="49" t="s">
        <v>50</v>
      </c>
      <c r="S182" s="86" t="s">
        <v>67</v>
      </c>
      <c r="T182" s="111" t="s">
        <v>237</v>
      </c>
      <c r="U182" s="112"/>
      <c r="V182" s="50"/>
      <c r="W182" s="51"/>
      <c r="AF182" s="53"/>
    </row>
    <row r="183" spans="2:32" s="52" customFormat="1" ht="51" customHeight="1">
      <c r="B183" s="88">
        <v>64</v>
      </c>
      <c r="C183" s="39" t="s">
        <v>189</v>
      </c>
      <c r="D183" s="40">
        <v>500940231</v>
      </c>
      <c r="E183" s="41" t="s">
        <v>94</v>
      </c>
      <c r="F183" s="41" t="s">
        <v>136</v>
      </c>
      <c r="G183" s="42" t="s">
        <v>137</v>
      </c>
      <c r="H183" s="43" t="s">
        <v>138</v>
      </c>
      <c r="I183" s="85" t="s">
        <v>140</v>
      </c>
      <c r="J183" s="44" t="s">
        <v>49</v>
      </c>
      <c r="K183" s="39" t="str">
        <f t="shared" si="101"/>
        <v>51-30007 / 51-50078</v>
      </c>
      <c r="L183" s="85" t="s">
        <v>141</v>
      </c>
      <c r="M183" s="46">
        <f t="shared" si="102"/>
        <v>1723.7</v>
      </c>
      <c r="N183" s="87">
        <v>0</v>
      </c>
      <c r="O183" s="46">
        <f t="shared" si="99"/>
        <v>1723.7</v>
      </c>
      <c r="P183" s="47">
        <f t="shared" si="100"/>
        <v>1.1138829262632708E-3</v>
      </c>
      <c r="Q183" s="48">
        <v>1.92</v>
      </c>
      <c r="R183" s="49" t="s">
        <v>50</v>
      </c>
      <c r="S183" s="86" t="s">
        <v>67</v>
      </c>
      <c r="T183" s="111" t="s">
        <v>237</v>
      </c>
      <c r="U183" s="112"/>
      <c r="V183" s="50"/>
      <c r="W183" s="51"/>
      <c r="AF183" s="53"/>
    </row>
    <row r="184" spans="2:32" s="52" customFormat="1" ht="51" customHeight="1">
      <c r="B184" s="88">
        <v>65</v>
      </c>
      <c r="C184" s="39" t="s">
        <v>189</v>
      </c>
      <c r="D184" s="40">
        <v>500940231</v>
      </c>
      <c r="E184" s="41" t="s">
        <v>94</v>
      </c>
      <c r="F184" s="41" t="s">
        <v>136</v>
      </c>
      <c r="G184" s="42" t="s">
        <v>137</v>
      </c>
      <c r="H184" s="43" t="s">
        <v>138</v>
      </c>
      <c r="I184" s="85" t="s">
        <v>140</v>
      </c>
      <c r="J184" s="44" t="s">
        <v>49</v>
      </c>
      <c r="K184" s="39" t="str">
        <f t="shared" si="101"/>
        <v>51-30007 / 51-50078</v>
      </c>
      <c r="L184" s="85" t="s">
        <v>141</v>
      </c>
      <c r="M184" s="46">
        <f t="shared" si="102"/>
        <v>1723.7</v>
      </c>
      <c r="N184" s="87">
        <v>0</v>
      </c>
      <c r="O184" s="46">
        <f t="shared" si="99"/>
        <v>1723.7</v>
      </c>
      <c r="P184" s="47">
        <f t="shared" si="100"/>
        <v>4.9312525381446887E-4</v>
      </c>
      <c r="Q184" s="48">
        <v>0.85</v>
      </c>
      <c r="R184" s="49" t="s">
        <v>50</v>
      </c>
      <c r="S184" s="86" t="s">
        <v>67</v>
      </c>
      <c r="T184" s="111" t="s">
        <v>237</v>
      </c>
      <c r="U184" s="112"/>
      <c r="V184" s="50"/>
      <c r="W184" s="51"/>
      <c r="AF184" s="53"/>
    </row>
    <row r="185" spans="2:32" s="52" customFormat="1" ht="51" customHeight="1">
      <c r="B185" s="88">
        <v>66</v>
      </c>
      <c r="C185" s="39" t="s">
        <v>189</v>
      </c>
      <c r="D185" s="40">
        <v>500940231</v>
      </c>
      <c r="E185" s="41" t="s">
        <v>94</v>
      </c>
      <c r="F185" s="41" t="s">
        <v>136</v>
      </c>
      <c r="G185" s="42" t="s">
        <v>137</v>
      </c>
      <c r="H185" s="43" t="s">
        <v>138</v>
      </c>
      <c r="I185" s="85" t="s">
        <v>140</v>
      </c>
      <c r="J185" s="44" t="s">
        <v>49</v>
      </c>
      <c r="K185" s="39" t="str">
        <f>+C185</f>
        <v>51-30007 / 51-50078</v>
      </c>
      <c r="L185" s="85" t="s">
        <v>141</v>
      </c>
      <c r="M185" s="46">
        <f>861.85*2</f>
        <v>1723.7</v>
      </c>
      <c r="N185" s="87">
        <v>0</v>
      </c>
      <c r="O185" s="46">
        <f t="shared" ref="O185" si="106">+M185</f>
        <v>1723.7</v>
      </c>
      <c r="P185" s="47">
        <f t="shared" ref="P185" si="107">+Q185/O185</f>
        <v>4.6411788594302955E-4</v>
      </c>
      <c r="Q185" s="48">
        <v>0.8</v>
      </c>
      <c r="R185" s="49" t="s">
        <v>50</v>
      </c>
      <c r="S185" s="86" t="s">
        <v>67</v>
      </c>
      <c r="T185" s="111" t="s">
        <v>237</v>
      </c>
      <c r="U185" s="112"/>
      <c r="V185" s="50"/>
      <c r="W185" s="51"/>
      <c r="AF185" s="53"/>
    </row>
    <row r="186" spans="2:32" s="52" customFormat="1" ht="51" customHeight="1">
      <c r="B186" s="88">
        <v>67</v>
      </c>
      <c r="C186" s="39" t="s">
        <v>189</v>
      </c>
      <c r="D186" s="40">
        <v>500940231</v>
      </c>
      <c r="E186" s="41" t="s">
        <v>94</v>
      </c>
      <c r="F186" s="41" t="s">
        <v>136</v>
      </c>
      <c r="G186" s="42" t="s">
        <v>137</v>
      </c>
      <c r="H186" s="43" t="s">
        <v>138</v>
      </c>
      <c r="I186" s="85" t="s">
        <v>140</v>
      </c>
      <c r="J186" s="44" t="s">
        <v>49</v>
      </c>
      <c r="K186" s="39" t="str">
        <f t="shared" ref="K186:K188" si="108">+C186</f>
        <v>51-30007 / 51-50078</v>
      </c>
      <c r="L186" s="85" t="s">
        <v>141</v>
      </c>
      <c r="M186" s="46">
        <f t="shared" ref="M186:M188" si="109">861.85*2</f>
        <v>1723.7</v>
      </c>
      <c r="N186" s="87">
        <v>0</v>
      </c>
      <c r="O186" s="46">
        <f t="shared" ref="O186:O188" si="110">+M186</f>
        <v>1723.7</v>
      </c>
      <c r="P186" s="47">
        <f t="shared" ref="P186:P188" si="111">+Q186/O186</f>
        <v>4.8732378024018096E-4</v>
      </c>
      <c r="Q186" s="48">
        <v>0.84</v>
      </c>
      <c r="R186" s="49" t="s">
        <v>50</v>
      </c>
      <c r="S186" s="86" t="s">
        <v>67</v>
      </c>
      <c r="T186" s="111" t="s">
        <v>237</v>
      </c>
      <c r="U186" s="112"/>
      <c r="V186" s="50"/>
      <c r="W186" s="51"/>
      <c r="AF186" s="53"/>
    </row>
    <row r="187" spans="2:32" s="52" customFormat="1" ht="51" customHeight="1">
      <c r="B187" s="88">
        <v>72</v>
      </c>
      <c r="C187" s="39" t="s">
        <v>189</v>
      </c>
      <c r="D187" s="40">
        <v>500940231</v>
      </c>
      <c r="E187" s="41" t="s">
        <v>94</v>
      </c>
      <c r="F187" s="41" t="s">
        <v>136</v>
      </c>
      <c r="G187" s="42" t="s">
        <v>137</v>
      </c>
      <c r="H187" s="43" t="s">
        <v>138</v>
      </c>
      <c r="I187" s="85" t="s">
        <v>140</v>
      </c>
      <c r="J187" s="44" t="s">
        <v>49</v>
      </c>
      <c r="K187" s="39" t="str">
        <f t="shared" si="108"/>
        <v>51-30007 / 51-50078</v>
      </c>
      <c r="L187" s="85" t="s">
        <v>141</v>
      </c>
      <c r="M187" s="46">
        <f t="shared" si="109"/>
        <v>1723.7</v>
      </c>
      <c r="N187" s="87">
        <v>0</v>
      </c>
      <c r="O187" s="46">
        <f t="shared" si="110"/>
        <v>1723.7</v>
      </c>
      <c r="P187" s="47">
        <f t="shared" si="111"/>
        <v>9.7464756048036192E-4</v>
      </c>
      <c r="Q187" s="48">
        <v>1.68</v>
      </c>
      <c r="R187" s="49" t="s">
        <v>50</v>
      </c>
      <c r="S187" s="86" t="s">
        <v>67</v>
      </c>
      <c r="T187" s="111" t="s">
        <v>237</v>
      </c>
      <c r="U187" s="112"/>
      <c r="V187" s="50"/>
      <c r="W187" s="51"/>
      <c r="AF187" s="53"/>
    </row>
    <row r="188" spans="2:32" s="52" customFormat="1" ht="51" customHeight="1">
      <c r="B188" s="88">
        <v>77</v>
      </c>
      <c r="C188" s="39" t="s">
        <v>189</v>
      </c>
      <c r="D188" s="40">
        <v>500940231</v>
      </c>
      <c r="E188" s="41" t="s">
        <v>94</v>
      </c>
      <c r="F188" s="41" t="s">
        <v>136</v>
      </c>
      <c r="G188" s="42" t="s">
        <v>137</v>
      </c>
      <c r="H188" s="43" t="s">
        <v>138</v>
      </c>
      <c r="I188" s="85" t="s">
        <v>140</v>
      </c>
      <c r="J188" s="44" t="s">
        <v>49</v>
      </c>
      <c r="K188" s="39" t="str">
        <f t="shared" si="108"/>
        <v>51-30007 / 51-50078</v>
      </c>
      <c r="L188" s="85" t="s">
        <v>141</v>
      </c>
      <c r="M188" s="46">
        <f t="shared" si="109"/>
        <v>1723.7</v>
      </c>
      <c r="N188" s="87">
        <v>0</v>
      </c>
      <c r="O188" s="46">
        <f t="shared" si="110"/>
        <v>1723.7</v>
      </c>
      <c r="P188" s="47">
        <f t="shared" si="111"/>
        <v>9.3751812960491971E-3</v>
      </c>
      <c r="Q188" s="48">
        <v>16.16</v>
      </c>
      <c r="R188" s="49" t="s">
        <v>50</v>
      </c>
      <c r="S188" s="86" t="s">
        <v>67</v>
      </c>
      <c r="T188" s="111" t="s">
        <v>237</v>
      </c>
      <c r="U188" s="112"/>
      <c r="V188" s="50"/>
      <c r="W188" s="51"/>
      <c r="AF188" s="53"/>
    </row>
    <row r="189" spans="2:32" s="52" customFormat="1" ht="42.75" customHeight="1">
      <c r="B189" s="88" t="s">
        <v>64</v>
      </c>
      <c r="C189" s="39"/>
      <c r="D189" s="40">
        <v>502503661</v>
      </c>
      <c r="E189" s="41" t="s">
        <v>51</v>
      </c>
      <c r="F189" s="41" t="s">
        <v>135</v>
      </c>
      <c r="G189" s="41"/>
      <c r="H189" s="40"/>
      <c r="I189" s="106">
        <v>44742</v>
      </c>
      <c r="J189" s="44"/>
      <c r="K189" s="45"/>
      <c r="L189" s="107">
        <f>+I189</f>
        <v>44742</v>
      </c>
      <c r="M189" s="46">
        <f>(SUM($Q$27:$Q$188)-SUMIF($R$27:$R$188,"Custos com a aquisição de serviços a terceiros para a implementação do projeto - Reg. Art. 8.3.1.f ",$Q$27:$Q$188))*0.2</f>
        <v>11918.745676829256</v>
      </c>
      <c r="N189" s="87">
        <v>0</v>
      </c>
      <c r="O189" s="46">
        <f>+M189</f>
        <v>11918.745676829256</v>
      </c>
      <c r="P189" s="47">
        <v>1</v>
      </c>
      <c r="Q189" s="48">
        <f>(SUM($Q$27:$Q$188)-SUMIF($R$27:$R$188,"Custos com a aquisição de serviços a terceiros para a implementação do projeto - Reg. Art. 8.3.1.f ",$Q$27:$Q$188))*0.2</f>
        <v>11918.745676829256</v>
      </c>
      <c r="R189" s="49" t="s">
        <v>65</v>
      </c>
      <c r="S189" s="86" t="s">
        <v>67</v>
      </c>
      <c r="T189" s="111" t="s">
        <v>238</v>
      </c>
      <c r="U189" s="112"/>
      <c r="V189" s="50"/>
      <c r="W189" s="51"/>
      <c r="AF189" s="53"/>
    </row>
    <row r="190" spans="2:32" ht="13.5" customHeight="1">
      <c r="B190" s="54"/>
      <c r="C190" s="55"/>
      <c r="D190" s="56"/>
      <c r="E190" s="56"/>
      <c r="F190" s="56"/>
      <c r="G190" s="56"/>
      <c r="H190" s="56"/>
      <c r="I190" s="56"/>
      <c r="J190" s="56"/>
      <c r="K190" s="57"/>
      <c r="L190" s="56"/>
      <c r="M190" s="56"/>
      <c r="N190" s="100"/>
      <c r="O190" s="56"/>
      <c r="P190" s="56"/>
      <c r="Q190" s="56"/>
      <c r="R190" s="56"/>
      <c r="S190" s="56"/>
      <c r="T190" s="56"/>
      <c r="U190" s="58"/>
      <c r="V190" s="59"/>
      <c r="W190" s="60"/>
    </row>
    <row r="191" spans="2:32" ht="11.25" customHeight="1">
      <c r="B191" s="113" t="s">
        <v>39</v>
      </c>
      <c r="C191" s="114"/>
      <c r="D191" s="114"/>
      <c r="E191" s="114"/>
      <c r="F191" s="114"/>
      <c r="G191" s="114"/>
      <c r="H191" s="114"/>
      <c r="I191" s="115"/>
      <c r="J191" s="115"/>
      <c r="K191" s="115"/>
      <c r="L191" s="115"/>
      <c r="M191" s="115"/>
      <c r="N191" s="115"/>
      <c r="O191" s="115"/>
      <c r="P191" s="115"/>
      <c r="Q191" s="61">
        <f>SUM(Q27:Q189)</f>
        <v>91187.274060975542</v>
      </c>
      <c r="R191" s="62"/>
      <c r="S191" s="62"/>
      <c r="T191" s="62"/>
      <c r="U191" s="63"/>
      <c r="V191" s="64">
        <f>SUM(V190:V190)</f>
        <v>0</v>
      </c>
      <c r="W191" s="65"/>
    </row>
    <row r="192" spans="2:32" ht="13.5" thickBot="1">
      <c r="B192" s="66"/>
      <c r="C192" s="67"/>
      <c r="D192" s="67"/>
      <c r="E192" s="67"/>
      <c r="F192" s="67"/>
      <c r="G192" s="67"/>
      <c r="H192" s="67"/>
      <c r="I192" s="116"/>
      <c r="J192" s="116"/>
      <c r="K192" s="116"/>
      <c r="L192" s="116"/>
      <c r="M192" s="116"/>
      <c r="N192" s="116"/>
      <c r="O192" s="116"/>
      <c r="P192" s="116"/>
      <c r="Q192" s="67"/>
      <c r="R192" s="67"/>
      <c r="S192" s="67"/>
      <c r="T192" s="67"/>
      <c r="U192" s="68"/>
      <c r="V192" s="69"/>
      <c r="W192" s="70"/>
      <c r="X192" s="24"/>
    </row>
    <row r="193" spans="2:25" ht="12" customHeight="1" thickTop="1">
      <c r="B193" s="71"/>
      <c r="C193" s="24"/>
      <c r="E193" s="24"/>
      <c r="F193" s="24"/>
      <c r="G193" s="24"/>
      <c r="H193" s="24"/>
      <c r="I193" s="24"/>
      <c r="J193" s="24"/>
      <c r="K193" s="24"/>
      <c r="L193" s="24"/>
      <c r="M193" s="24"/>
      <c r="N193" s="97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</row>
    <row r="194" spans="2:25" ht="12" customHeight="1">
      <c r="B194" s="10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97"/>
      <c r="O194" s="24"/>
      <c r="P194" s="24"/>
      <c r="Q194" s="24"/>
      <c r="R194" s="24"/>
      <c r="S194" s="24"/>
      <c r="T194" s="117" t="s">
        <v>43</v>
      </c>
      <c r="U194" s="117"/>
      <c r="V194" s="117"/>
      <c r="W194" s="24"/>
      <c r="X194" s="24"/>
      <c r="Y194" s="24"/>
    </row>
    <row r="195" spans="2:25" ht="12" customHeight="1">
      <c r="B195" s="71"/>
      <c r="C195" s="24"/>
      <c r="F195" s="24"/>
      <c r="G195" s="24"/>
      <c r="H195" s="24"/>
      <c r="I195" s="24"/>
      <c r="J195" s="24"/>
      <c r="K195" s="24"/>
      <c r="L195" s="24"/>
      <c r="M195" s="24"/>
      <c r="N195" s="97"/>
      <c r="O195" s="24"/>
      <c r="P195" s="24"/>
      <c r="Q195" s="24"/>
      <c r="R195" s="24"/>
      <c r="S195" s="24"/>
      <c r="T195" s="118"/>
      <c r="U195" s="118"/>
      <c r="V195" s="118"/>
      <c r="W195" s="24"/>
      <c r="X195" s="24"/>
      <c r="Y195" s="24"/>
    </row>
    <row r="196" spans="2:25" ht="12" customHeight="1">
      <c r="B196" s="71"/>
      <c r="C196" s="24"/>
      <c r="F196" s="24"/>
      <c r="G196" s="24"/>
      <c r="H196" s="24"/>
      <c r="I196" s="24"/>
      <c r="J196" s="24"/>
      <c r="K196" s="24"/>
      <c r="L196" s="24"/>
      <c r="M196" s="24"/>
      <c r="N196" s="97"/>
      <c r="O196" s="24"/>
      <c r="P196" s="24"/>
      <c r="Q196" s="24"/>
      <c r="R196" s="24"/>
      <c r="S196" s="24"/>
      <c r="W196" s="24"/>
      <c r="X196" s="24"/>
      <c r="Y196" s="24"/>
    </row>
    <row r="197" spans="2:25" ht="12" customHeight="1">
      <c r="B197" s="71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97"/>
      <c r="O197" s="24"/>
      <c r="P197" s="24"/>
      <c r="Q197" s="24"/>
      <c r="R197" s="24"/>
      <c r="S197" s="24"/>
      <c r="W197" s="24"/>
      <c r="X197" s="24"/>
      <c r="Y197" s="24"/>
    </row>
    <row r="198" spans="2:25" ht="12" customHeight="1">
      <c r="B198" s="71"/>
      <c r="C198" s="24"/>
      <c r="F198" s="24"/>
      <c r="G198" s="24"/>
      <c r="H198" s="24"/>
      <c r="I198" s="24"/>
      <c r="J198" s="24"/>
      <c r="K198" s="24"/>
      <c r="L198" s="24"/>
      <c r="M198" s="24"/>
      <c r="N198" s="97"/>
      <c r="O198" s="24"/>
      <c r="P198" s="24"/>
      <c r="Q198" s="76"/>
      <c r="R198" s="76"/>
      <c r="S198" s="76"/>
      <c r="T198" s="76"/>
      <c r="U198" s="76"/>
      <c r="V198" s="76"/>
      <c r="W198"/>
      <c r="X198" s="24"/>
      <c r="Y198" s="24"/>
    </row>
    <row r="199" spans="2:25" ht="12" customHeight="1">
      <c r="B199" s="71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97"/>
      <c r="O199" s="24"/>
      <c r="P199" s="24"/>
      <c r="Q199" s="76"/>
      <c r="R199" s="76"/>
      <c r="S199" s="76"/>
      <c r="W199"/>
      <c r="X199" s="24"/>
      <c r="Y199" s="24"/>
    </row>
    <row r="200" spans="2:25" ht="12" customHeight="1">
      <c r="B200" s="71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97"/>
      <c r="O200" s="24"/>
      <c r="P200" s="24"/>
      <c r="Q200" s="77" t="s">
        <v>16</v>
      </c>
      <c r="R200" s="78" t="s">
        <v>42</v>
      </c>
      <c r="S200" s="79"/>
      <c r="T200" s="80"/>
      <c r="U200" s="80"/>
      <c r="V200" s="80"/>
      <c r="W200"/>
      <c r="X200" s="24"/>
      <c r="Y200" s="24"/>
    </row>
    <row r="201" spans="2:25" ht="12" customHeight="1">
      <c r="B201" s="71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97"/>
      <c r="O201" s="24"/>
      <c r="P201" s="24"/>
      <c r="Q201" s="76"/>
      <c r="R201" s="76"/>
      <c r="S201" s="76"/>
      <c r="T201" s="119" t="s">
        <v>44</v>
      </c>
      <c r="U201" s="120"/>
      <c r="V201" s="120"/>
      <c r="W201"/>
      <c r="X201" s="24"/>
      <c r="Y201" s="24"/>
    </row>
    <row r="202" spans="2:25" ht="12" customHeight="1">
      <c r="B202" s="71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97"/>
      <c r="O202" s="24"/>
      <c r="P202" s="24"/>
      <c r="Q202" s="76"/>
      <c r="R202" s="76"/>
      <c r="S202" s="76"/>
      <c r="T202" s="76"/>
      <c r="U202" s="76"/>
      <c r="V202" s="76"/>
      <c r="W202"/>
      <c r="X202" s="24"/>
      <c r="Y202" s="24"/>
    </row>
    <row r="203" spans="2:25" ht="12" customHeight="1">
      <c r="B203" s="71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97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</row>
    <row r="204" spans="2:25" ht="12" customHeight="1">
      <c r="B204" s="71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97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</row>
    <row r="205" spans="2:25" ht="12" customHeight="1">
      <c r="B205" s="71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97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</row>
    <row r="206" spans="2:25" ht="12" customHeight="1">
      <c r="B206" s="71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97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</row>
    <row r="207" spans="2:25" ht="12" customHeight="1">
      <c r="B207" s="71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97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</row>
    <row r="208" spans="2:25" ht="12" customHeight="1">
      <c r="B208" s="71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97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</row>
    <row r="209" spans="2:25" ht="12" customHeight="1">
      <c r="B209" s="71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97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</row>
    <row r="210" spans="2:25" ht="12" customHeight="1">
      <c r="B210" s="71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97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</row>
    <row r="211" spans="2:25" ht="12" customHeight="1">
      <c r="B211" s="71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97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</row>
    <row r="212" spans="2:25" ht="12" customHeight="1">
      <c r="B212" s="71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97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</row>
    <row r="213" spans="2:25" ht="12" customHeight="1">
      <c r="B213" s="71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97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</row>
    <row r="214" spans="2:25" ht="12" customHeight="1">
      <c r="B214" s="71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97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</row>
    <row r="215" spans="2:25" ht="12" customHeight="1">
      <c r="B215" s="71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97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</row>
    <row r="216" spans="2:25" ht="12" customHeight="1">
      <c r="B216" s="71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97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</row>
    <row r="217" spans="2:25" ht="12" customHeight="1">
      <c r="B217" s="71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97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</row>
    <row r="218" spans="2:25" ht="12" customHeight="1">
      <c r="B218" s="71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97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</row>
    <row r="219" spans="2:25" ht="12" customHeight="1">
      <c r="B219" s="71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97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</row>
    <row r="220" spans="2:25" ht="12" customHeight="1">
      <c r="B220" s="71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97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</row>
    <row r="221" spans="2:25" ht="12" customHeight="1">
      <c r="B221" s="71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97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</row>
    <row r="222" spans="2:25" ht="12" customHeight="1">
      <c r="B222" s="71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97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</row>
    <row r="223" spans="2:25" ht="12" customHeight="1">
      <c r="B223" s="71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97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</row>
    <row r="224" spans="2:25" ht="12" customHeight="1">
      <c r="B224" s="71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97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</row>
    <row r="225" spans="2:25" ht="12" customHeight="1">
      <c r="B225" s="71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97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</row>
    <row r="226" spans="2:25" ht="12" customHeight="1">
      <c r="B226" s="71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97"/>
      <c r="O226" s="24"/>
      <c r="P226" s="24"/>
      <c r="Q226" s="72"/>
      <c r="R226" s="72"/>
      <c r="S226" s="24"/>
      <c r="T226" s="24"/>
      <c r="U226" s="24"/>
      <c r="V226" s="24"/>
      <c r="W226" s="24"/>
      <c r="X226" s="24"/>
      <c r="Y226" s="24"/>
    </row>
    <row r="227" spans="2:25" ht="12" customHeight="1">
      <c r="B227" s="71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97"/>
      <c r="O227" s="24"/>
      <c r="P227" s="24"/>
      <c r="Q227" s="72"/>
      <c r="R227" s="72"/>
      <c r="S227" s="24"/>
      <c r="T227" s="24"/>
      <c r="U227" s="24"/>
      <c r="V227" s="24"/>
      <c r="W227" s="24"/>
      <c r="X227" s="24"/>
      <c r="Y227" s="24"/>
    </row>
    <row r="228" spans="2:25" ht="12" customHeight="1">
      <c r="B228" s="71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97"/>
      <c r="O228" s="24"/>
      <c r="P228" s="24"/>
      <c r="Q228" s="72"/>
      <c r="R228" s="72"/>
      <c r="S228" s="24"/>
      <c r="T228" s="24"/>
      <c r="U228" s="24"/>
      <c r="V228" s="24"/>
      <c r="W228" s="24"/>
      <c r="X228" s="24"/>
      <c r="Y228" s="24"/>
    </row>
    <row r="229" spans="2:25" ht="12" customHeight="1">
      <c r="B229" s="71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97"/>
      <c r="O229" s="24"/>
      <c r="P229" s="24"/>
      <c r="Q229" s="72"/>
      <c r="R229" s="72"/>
      <c r="S229" s="24"/>
      <c r="T229" s="24"/>
      <c r="U229" s="24"/>
      <c r="V229" s="24"/>
      <c r="W229" s="24"/>
      <c r="X229" s="24"/>
      <c r="Y229" s="24"/>
    </row>
    <row r="230" spans="2:25" ht="12" customHeight="1">
      <c r="B230" s="71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97"/>
      <c r="O230" s="24"/>
      <c r="P230" s="24"/>
      <c r="Q230" s="72"/>
      <c r="R230" s="72"/>
      <c r="S230" s="24"/>
      <c r="T230" s="24"/>
      <c r="U230" s="24"/>
      <c r="V230" s="24"/>
      <c r="W230" s="24"/>
      <c r="X230" s="24"/>
      <c r="Y230" s="24"/>
    </row>
    <row r="231" spans="2:25" ht="12" customHeight="1">
      <c r="B231" s="71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97"/>
      <c r="O231" s="24"/>
      <c r="P231" s="24"/>
      <c r="Q231" s="72"/>
      <c r="R231" s="72"/>
      <c r="S231" s="24"/>
      <c r="T231" s="24"/>
      <c r="U231" s="24"/>
      <c r="V231" s="24"/>
      <c r="W231" s="24"/>
      <c r="X231" s="24"/>
      <c r="Y231" s="24"/>
    </row>
    <row r="232" spans="2:25" ht="12" customHeight="1">
      <c r="B232" s="71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97"/>
      <c r="O232" s="24"/>
      <c r="P232" s="24"/>
      <c r="Q232" s="72"/>
      <c r="R232" s="72"/>
      <c r="S232" s="24"/>
      <c r="T232" s="24"/>
      <c r="U232" s="24"/>
      <c r="V232" s="24"/>
      <c r="W232" s="24"/>
      <c r="X232" s="24"/>
      <c r="Y232" s="24"/>
    </row>
    <row r="233" spans="2:25" ht="12" customHeight="1">
      <c r="B233" s="71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97"/>
      <c r="O233" s="24"/>
      <c r="P233" s="24"/>
      <c r="Q233" s="72"/>
      <c r="R233" s="72"/>
      <c r="S233" s="24"/>
      <c r="T233" s="24"/>
      <c r="U233" s="24"/>
      <c r="V233" s="24"/>
      <c r="W233" s="24"/>
      <c r="X233" s="24"/>
      <c r="Y233" s="24"/>
    </row>
    <row r="234" spans="2:25" ht="12" customHeight="1">
      <c r="B234" s="71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97"/>
      <c r="O234" s="24"/>
      <c r="P234" s="24"/>
      <c r="Q234" s="72"/>
      <c r="R234" s="72"/>
      <c r="S234" s="24"/>
      <c r="T234" s="24"/>
      <c r="U234" s="24"/>
      <c r="V234" s="24"/>
      <c r="W234" s="24"/>
      <c r="X234" s="24"/>
      <c r="Y234" s="24"/>
    </row>
    <row r="235" spans="2:25" ht="12" customHeight="1">
      <c r="B235" s="71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97"/>
      <c r="O235" s="24"/>
      <c r="P235" s="24"/>
      <c r="Q235" s="72"/>
      <c r="R235" s="72"/>
      <c r="S235" s="24"/>
      <c r="T235" s="24"/>
      <c r="U235" s="24"/>
      <c r="V235" s="24"/>
      <c r="W235" s="24"/>
      <c r="X235" s="24"/>
      <c r="Y235" s="24"/>
    </row>
    <row r="236" spans="2:25" ht="12" customHeight="1">
      <c r="B236" s="71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97"/>
      <c r="O236" s="24"/>
      <c r="P236" s="24"/>
      <c r="Q236" s="72"/>
      <c r="R236" s="72"/>
      <c r="S236" s="24"/>
      <c r="T236" s="24"/>
      <c r="U236" s="24"/>
      <c r="V236" s="24"/>
      <c r="W236" s="24"/>
      <c r="X236" s="24"/>
      <c r="Y236" s="24"/>
    </row>
    <row r="237" spans="2:25" ht="12" customHeight="1">
      <c r="B237" s="71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97"/>
      <c r="O237" s="24"/>
      <c r="P237" s="24"/>
      <c r="Q237" s="72"/>
      <c r="R237" s="72"/>
      <c r="S237" s="24"/>
      <c r="T237" s="24"/>
      <c r="U237" s="24"/>
      <c r="V237" s="24"/>
      <c r="W237" s="24"/>
      <c r="X237" s="24"/>
      <c r="Y237" s="24"/>
    </row>
    <row r="238" spans="2:25" ht="12" customHeight="1">
      <c r="B238" s="71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97"/>
      <c r="O238" s="24"/>
      <c r="P238" s="24"/>
      <c r="Q238" s="72"/>
      <c r="R238" s="72"/>
      <c r="S238" s="24"/>
      <c r="T238" s="24"/>
      <c r="U238" s="24"/>
      <c r="V238" s="24"/>
      <c r="W238" s="24"/>
      <c r="X238" s="24"/>
      <c r="Y238" s="24"/>
    </row>
    <row r="239" spans="2:25" ht="12" customHeight="1">
      <c r="B239" s="71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97"/>
      <c r="O239" s="24"/>
      <c r="P239" s="24"/>
      <c r="Q239" s="72"/>
      <c r="R239" s="72"/>
      <c r="S239" s="24"/>
      <c r="T239" s="24"/>
      <c r="U239" s="24"/>
      <c r="V239" s="24"/>
      <c r="W239" s="24"/>
      <c r="X239" s="24"/>
      <c r="Y239" s="24"/>
    </row>
    <row r="240" spans="2:25" ht="12" customHeight="1">
      <c r="B240" s="71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97"/>
      <c r="O240" s="24"/>
      <c r="P240" s="72"/>
      <c r="Q240" s="72"/>
      <c r="R240" s="72"/>
      <c r="S240" s="24"/>
      <c r="T240" s="24"/>
      <c r="U240" s="24"/>
      <c r="V240" s="24"/>
      <c r="W240" s="24"/>
      <c r="X240" s="24"/>
      <c r="Y240" s="24"/>
    </row>
    <row r="241" spans="2:25" ht="12" customHeight="1">
      <c r="B241" s="71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97"/>
      <c r="O241" s="24"/>
      <c r="P241" s="72"/>
      <c r="Q241" s="72"/>
      <c r="R241" s="72"/>
      <c r="S241" s="24"/>
      <c r="T241" s="24"/>
      <c r="U241" s="24"/>
      <c r="V241" s="24"/>
      <c r="W241" s="24"/>
      <c r="X241" s="24"/>
      <c r="Y241" s="24"/>
    </row>
    <row r="242" spans="2:25" ht="12" customHeight="1">
      <c r="B242" s="71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97"/>
      <c r="O242" s="24"/>
      <c r="P242" s="72"/>
      <c r="Q242" s="72"/>
      <c r="R242" s="72"/>
      <c r="S242" s="24"/>
      <c r="T242" s="24"/>
      <c r="U242" s="24"/>
      <c r="V242" s="24"/>
      <c r="W242" s="24"/>
      <c r="X242" s="24"/>
      <c r="Y242" s="24"/>
    </row>
    <row r="243" spans="2:25" ht="12" customHeight="1">
      <c r="B243" s="71"/>
      <c r="C243" s="24"/>
      <c r="D243" s="24"/>
      <c r="E243" s="24"/>
      <c r="F243" s="24"/>
      <c r="G243" s="24"/>
      <c r="H243" s="24"/>
      <c r="I243" s="24"/>
      <c r="J243" s="24"/>
      <c r="K243" s="24"/>
      <c r="L243" s="72"/>
      <c r="M243" s="72"/>
      <c r="N243" s="101"/>
      <c r="O243" s="72"/>
      <c r="P243" s="72"/>
      <c r="Q243" s="72"/>
      <c r="R243" s="72"/>
      <c r="S243" s="24"/>
      <c r="T243" s="24"/>
      <c r="U243" s="24"/>
      <c r="V243" s="24"/>
      <c r="W243" s="24"/>
      <c r="X243" s="24"/>
      <c r="Y243" s="24"/>
    </row>
    <row r="244" spans="2:25" ht="12" customHeight="1">
      <c r="B244" s="71"/>
      <c r="C244" s="24"/>
      <c r="D244" s="24"/>
      <c r="E244" s="24"/>
      <c r="F244" s="24"/>
      <c r="G244" s="24"/>
      <c r="H244" s="24"/>
      <c r="I244" s="24"/>
      <c r="J244" s="24"/>
      <c r="K244" s="24"/>
      <c r="L244" s="72"/>
      <c r="M244" s="72"/>
      <c r="N244" s="101"/>
      <c r="O244" s="72"/>
      <c r="P244" s="72"/>
      <c r="Q244" s="72"/>
      <c r="R244" s="72"/>
      <c r="S244" s="24"/>
      <c r="T244" s="24"/>
      <c r="U244" s="24"/>
      <c r="V244" s="24"/>
      <c r="W244" s="24"/>
      <c r="X244" s="24"/>
      <c r="Y244" s="24"/>
    </row>
    <row r="245" spans="2:25" ht="12" customHeight="1">
      <c r="B245" s="71"/>
      <c r="C245" s="24"/>
      <c r="D245" s="24"/>
      <c r="E245" s="24"/>
      <c r="F245" s="24"/>
      <c r="G245" s="24"/>
      <c r="H245" s="24"/>
      <c r="I245" s="24"/>
      <c r="J245" s="72"/>
      <c r="K245" s="72"/>
      <c r="L245" s="72"/>
      <c r="M245" s="72"/>
      <c r="N245" s="101"/>
      <c r="O245" s="72"/>
      <c r="P245" s="72"/>
      <c r="Q245" s="72"/>
      <c r="R245" s="72"/>
      <c r="S245" s="24"/>
      <c r="T245" s="24"/>
      <c r="U245" s="24"/>
      <c r="V245" s="24"/>
      <c r="W245" s="24"/>
      <c r="X245" s="24"/>
      <c r="Y245" s="24"/>
    </row>
    <row r="246" spans="2:25" ht="12" customHeight="1">
      <c r="B246" s="71"/>
      <c r="C246" s="24"/>
      <c r="D246" s="24"/>
      <c r="E246" s="24"/>
      <c r="F246" s="24"/>
      <c r="G246" s="24"/>
      <c r="H246" s="24"/>
      <c r="I246" s="24"/>
      <c r="J246" s="72"/>
      <c r="K246" s="72"/>
      <c r="L246" s="72"/>
      <c r="M246" s="72"/>
      <c r="N246" s="101"/>
      <c r="O246" s="72"/>
      <c r="P246" s="72"/>
      <c r="Q246" s="72"/>
      <c r="R246" s="72"/>
      <c r="S246" s="24"/>
      <c r="T246" s="24"/>
      <c r="U246" s="24"/>
      <c r="V246" s="24"/>
      <c r="W246" s="24"/>
      <c r="X246" s="24"/>
      <c r="Y246" s="24"/>
    </row>
    <row r="247" spans="2:25" ht="12" customHeight="1">
      <c r="B247" s="73"/>
      <c r="C247" s="72"/>
      <c r="D247" s="72"/>
      <c r="E247" s="72"/>
      <c r="F247" s="72"/>
      <c r="G247" s="72"/>
      <c r="H247" s="72"/>
      <c r="I247" s="72"/>
      <c r="J247" s="72"/>
      <c r="K247" s="72"/>
      <c r="L247" s="72"/>
      <c r="M247" s="72"/>
      <c r="N247" s="101"/>
      <c r="O247" s="72"/>
      <c r="P247" s="72"/>
      <c r="Q247" s="72"/>
      <c r="R247" s="72"/>
      <c r="S247" s="24"/>
      <c r="T247" s="24"/>
      <c r="U247" s="24"/>
      <c r="V247" s="24"/>
      <c r="W247" s="24"/>
      <c r="X247" s="24"/>
      <c r="Y247" s="24"/>
    </row>
    <row r="248" spans="2:25" ht="12" customHeight="1">
      <c r="B248" s="73"/>
      <c r="C248" s="72"/>
      <c r="D248" s="72"/>
      <c r="E248" s="72"/>
      <c r="F248" s="72"/>
      <c r="G248" s="72"/>
      <c r="H248" s="72"/>
      <c r="I248" s="72"/>
      <c r="J248" s="72"/>
      <c r="K248" s="72"/>
      <c r="L248" s="72"/>
      <c r="M248" s="72"/>
      <c r="N248" s="101"/>
      <c r="O248" s="72"/>
      <c r="P248" s="72"/>
      <c r="Q248" s="72"/>
      <c r="R248" s="72"/>
      <c r="S248" s="24"/>
      <c r="T248" s="24"/>
      <c r="U248" s="24"/>
      <c r="V248" s="24"/>
      <c r="W248" s="24"/>
      <c r="X248" s="24"/>
      <c r="Y248" s="24"/>
    </row>
    <row r="249" spans="2:25" ht="12" customHeight="1">
      <c r="B249" s="73"/>
      <c r="C249" s="72"/>
      <c r="D249" s="72"/>
      <c r="E249" s="72"/>
      <c r="F249" s="72"/>
      <c r="G249" s="72"/>
      <c r="H249" s="72"/>
      <c r="I249" s="72"/>
      <c r="J249" s="72"/>
      <c r="K249" s="72"/>
      <c r="L249" s="72"/>
      <c r="M249" s="72"/>
      <c r="N249" s="101"/>
      <c r="O249" s="72"/>
      <c r="P249" s="72"/>
      <c r="Q249" s="72"/>
      <c r="R249" s="72"/>
      <c r="S249" s="24"/>
      <c r="T249" s="24"/>
      <c r="U249" s="24"/>
      <c r="V249" s="24"/>
      <c r="W249" s="24"/>
      <c r="X249" s="24"/>
      <c r="Y249" s="24"/>
    </row>
    <row r="250" spans="2:25" ht="12" customHeight="1">
      <c r="B250" s="73"/>
      <c r="C250" s="72"/>
      <c r="D250" s="72"/>
      <c r="E250" s="72"/>
      <c r="F250" s="72"/>
      <c r="G250" s="72"/>
      <c r="H250" s="72"/>
      <c r="I250" s="72"/>
      <c r="J250" s="72"/>
      <c r="K250" s="72"/>
      <c r="L250" s="72"/>
      <c r="M250" s="72"/>
      <c r="N250" s="101"/>
      <c r="O250" s="72"/>
      <c r="P250" s="72"/>
      <c r="Q250" s="72"/>
      <c r="R250" s="72"/>
      <c r="S250" s="24"/>
      <c r="T250" s="24"/>
      <c r="U250" s="24"/>
      <c r="V250" s="24"/>
      <c r="W250" s="24"/>
      <c r="X250" s="24"/>
      <c r="Y250" s="24"/>
    </row>
    <row r="251" spans="2:25" ht="12" customHeight="1">
      <c r="B251" s="73"/>
      <c r="C251" s="72"/>
      <c r="D251" s="72"/>
      <c r="E251" s="72"/>
      <c r="F251" s="72"/>
      <c r="G251" s="72"/>
      <c r="H251" s="72"/>
      <c r="I251" s="72"/>
      <c r="J251" s="72"/>
      <c r="K251" s="72"/>
      <c r="L251" s="72"/>
      <c r="M251" s="72"/>
      <c r="N251" s="101"/>
      <c r="O251" s="72"/>
      <c r="P251" s="72"/>
      <c r="Q251" s="72"/>
      <c r="R251" s="72"/>
      <c r="S251" s="24"/>
      <c r="T251" s="24"/>
      <c r="U251" s="24"/>
      <c r="V251" s="24"/>
      <c r="W251" s="24"/>
      <c r="X251" s="24"/>
      <c r="Y251" s="24"/>
    </row>
    <row r="252" spans="2:25" ht="12" customHeight="1">
      <c r="B252" s="73"/>
      <c r="C252" s="72"/>
      <c r="D252" s="72"/>
      <c r="E252" s="72"/>
      <c r="F252" s="72"/>
      <c r="G252" s="72"/>
      <c r="H252" s="72"/>
      <c r="I252" s="72"/>
      <c r="J252" s="72"/>
      <c r="K252" s="72"/>
      <c r="L252" s="72"/>
      <c r="M252" s="72"/>
      <c r="N252" s="101"/>
      <c r="O252" s="72"/>
      <c r="P252" s="72"/>
      <c r="Q252" s="72"/>
      <c r="R252" s="72"/>
      <c r="S252" s="24"/>
      <c r="T252" s="24"/>
      <c r="U252" s="24"/>
      <c r="V252" s="24"/>
      <c r="W252" s="24"/>
      <c r="X252" s="24"/>
      <c r="Y252" s="24"/>
    </row>
    <row r="253" spans="2:25" ht="12" customHeight="1">
      <c r="B253" s="73"/>
      <c r="C253" s="72"/>
      <c r="D253" s="72"/>
      <c r="E253" s="72"/>
      <c r="F253" s="72"/>
      <c r="G253" s="72"/>
      <c r="H253" s="72"/>
      <c r="I253" s="72"/>
      <c r="J253" s="72"/>
      <c r="K253" s="72"/>
      <c r="L253" s="72"/>
      <c r="M253" s="72"/>
      <c r="N253" s="101"/>
      <c r="O253" s="72"/>
      <c r="P253" s="72"/>
      <c r="Q253" s="72"/>
      <c r="R253" s="72"/>
      <c r="S253" s="24"/>
      <c r="T253" s="24"/>
      <c r="U253" s="24"/>
      <c r="V253" s="24"/>
      <c r="W253" s="24"/>
      <c r="X253" s="24"/>
      <c r="Y253" s="24"/>
    </row>
    <row r="254" spans="2:25" ht="12" customHeight="1">
      <c r="B254" s="73"/>
      <c r="C254" s="72"/>
      <c r="D254" s="72"/>
      <c r="E254" s="72"/>
      <c r="F254" s="72"/>
      <c r="G254" s="72"/>
      <c r="H254" s="72"/>
      <c r="I254" s="72"/>
      <c r="J254" s="72"/>
      <c r="K254" s="72"/>
      <c r="L254" s="72"/>
      <c r="M254" s="72"/>
      <c r="N254" s="101"/>
      <c r="O254" s="72"/>
      <c r="P254" s="72"/>
      <c r="Q254" s="72"/>
      <c r="R254" s="72"/>
      <c r="S254" s="24"/>
      <c r="T254" s="24"/>
      <c r="U254" s="24"/>
      <c r="V254" s="24"/>
      <c r="W254" s="24"/>
      <c r="X254" s="24"/>
      <c r="Y254" s="24"/>
    </row>
    <row r="255" spans="2:25" ht="12" customHeight="1">
      <c r="B255" s="73"/>
      <c r="C255" s="72"/>
      <c r="D255" s="72"/>
      <c r="E255" s="72"/>
      <c r="F255" s="72"/>
      <c r="G255" s="72"/>
      <c r="H255" s="72"/>
      <c r="I255" s="72"/>
      <c r="J255" s="72"/>
      <c r="K255" s="72"/>
      <c r="L255" s="72"/>
      <c r="M255" s="72"/>
      <c r="N255" s="101"/>
      <c r="O255" s="72"/>
      <c r="P255" s="72"/>
      <c r="Q255" s="72"/>
      <c r="R255" s="72"/>
      <c r="S255" s="24"/>
      <c r="T255" s="24"/>
      <c r="U255" s="24"/>
      <c r="V255" s="24"/>
      <c r="W255" s="24"/>
      <c r="X255" s="24"/>
      <c r="Y255" s="24"/>
    </row>
    <row r="256" spans="2:25" ht="12" customHeight="1">
      <c r="B256" s="73"/>
      <c r="C256" s="72"/>
      <c r="D256" s="72"/>
      <c r="E256" s="72"/>
      <c r="F256" s="72"/>
      <c r="G256" s="72"/>
      <c r="H256" s="72"/>
      <c r="I256" s="72"/>
      <c r="J256" s="72"/>
      <c r="K256" s="72"/>
      <c r="L256" s="72"/>
      <c r="M256" s="72"/>
      <c r="N256" s="101"/>
      <c r="O256" s="72"/>
      <c r="P256" s="72"/>
      <c r="Q256" s="24"/>
      <c r="R256" s="72"/>
      <c r="S256" s="24"/>
      <c r="T256" s="24"/>
      <c r="U256" s="24"/>
      <c r="V256" s="24"/>
      <c r="W256" s="24"/>
      <c r="X256" s="24"/>
      <c r="Y256" s="24"/>
    </row>
    <row r="257" spans="2:25" ht="12" customHeight="1">
      <c r="B257" s="73"/>
      <c r="C257" s="72"/>
      <c r="D257" s="72"/>
      <c r="E257" s="72"/>
      <c r="F257" s="72"/>
      <c r="G257" s="72"/>
      <c r="H257" s="72"/>
      <c r="I257" s="72"/>
      <c r="J257" s="72"/>
      <c r="K257" s="72"/>
      <c r="L257" s="72"/>
      <c r="M257" s="72"/>
      <c r="N257" s="101"/>
      <c r="O257" s="72"/>
      <c r="P257" s="72"/>
      <c r="Q257" s="24"/>
      <c r="R257" s="72"/>
      <c r="S257" s="24"/>
      <c r="T257" s="24"/>
      <c r="U257" s="24"/>
      <c r="V257" s="24"/>
      <c r="W257" s="24"/>
      <c r="X257" s="24"/>
      <c r="Y257" s="24"/>
    </row>
    <row r="258" spans="2:25" ht="12" customHeight="1">
      <c r="B258" s="73"/>
      <c r="C258" s="72"/>
      <c r="D258" s="72"/>
      <c r="E258" s="72"/>
      <c r="F258" s="72"/>
      <c r="G258" s="72"/>
      <c r="H258" s="72"/>
      <c r="I258" s="72"/>
      <c r="J258" s="72"/>
      <c r="K258" s="72"/>
      <c r="L258" s="72"/>
      <c r="M258" s="72"/>
      <c r="N258" s="101"/>
      <c r="O258" s="72"/>
      <c r="P258" s="72"/>
      <c r="Q258" s="24"/>
      <c r="R258" s="72"/>
      <c r="S258" s="24"/>
      <c r="T258" s="24"/>
      <c r="U258" s="24"/>
      <c r="V258" s="24"/>
      <c r="W258" s="24"/>
      <c r="X258" s="24"/>
      <c r="Y258" s="24"/>
    </row>
    <row r="259" spans="2:25" ht="12" customHeight="1">
      <c r="B259" s="73"/>
      <c r="C259" s="72"/>
      <c r="D259" s="72"/>
      <c r="E259" s="72"/>
      <c r="F259" s="72"/>
      <c r="G259" s="72"/>
      <c r="H259" s="72"/>
      <c r="I259" s="72"/>
      <c r="J259" s="72"/>
      <c r="K259" s="72"/>
      <c r="L259" s="72"/>
      <c r="M259" s="72"/>
      <c r="N259" s="101"/>
      <c r="O259" s="72"/>
      <c r="P259" s="72"/>
      <c r="Q259" s="24"/>
      <c r="R259" s="72"/>
      <c r="S259" s="24"/>
      <c r="T259" s="24"/>
      <c r="U259" s="24"/>
      <c r="V259" s="24"/>
      <c r="W259" s="24"/>
      <c r="X259" s="24"/>
      <c r="Y259" s="24"/>
    </row>
    <row r="260" spans="2:25" ht="12" customHeight="1">
      <c r="B260" s="73"/>
      <c r="C260" s="72"/>
      <c r="D260" s="72"/>
      <c r="E260" s="72"/>
      <c r="F260" s="72"/>
      <c r="G260" s="72"/>
      <c r="H260" s="72"/>
      <c r="I260" s="72"/>
      <c r="J260" s="72"/>
      <c r="K260" s="72"/>
      <c r="L260" s="72"/>
      <c r="M260" s="72"/>
      <c r="N260" s="101"/>
      <c r="O260" s="72"/>
      <c r="P260" s="72"/>
      <c r="Q260" s="24"/>
      <c r="R260" s="24"/>
      <c r="S260" s="24"/>
      <c r="T260" s="24"/>
      <c r="U260" s="24"/>
      <c r="V260" s="24"/>
      <c r="W260" s="24"/>
      <c r="X260" s="24"/>
      <c r="Y260" s="24"/>
    </row>
    <row r="261" spans="2:25" ht="12" customHeight="1">
      <c r="B261" s="73"/>
      <c r="C261" s="72"/>
      <c r="D261" s="72"/>
      <c r="E261" s="72"/>
      <c r="F261" s="72"/>
      <c r="G261" s="72"/>
      <c r="H261" s="72"/>
      <c r="I261" s="72"/>
      <c r="J261" s="72"/>
      <c r="K261" s="72"/>
      <c r="L261" s="72"/>
      <c r="M261" s="72"/>
      <c r="N261" s="101"/>
      <c r="O261" s="72"/>
      <c r="P261" s="72"/>
      <c r="Q261" s="24"/>
      <c r="R261" s="24"/>
      <c r="S261" s="24"/>
      <c r="T261" s="24"/>
      <c r="U261" s="24"/>
      <c r="V261" s="24"/>
      <c r="W261" s="24"/>
      <c r="X261" s="24"/>
      <c r="Y261" s="24"/>
    </row>
    <row r="262" spans="2:25" ht="12" customHeight="1">
      <c r="B262" s="73"/>
      <c r="C262" s="72"/>
      <c r="D262" s="72"/>
      <c r="E262" s="72"/>
      <c r="F262" s="72"/>
      <c r="G262" s="72"/>
      <c r="H262" s="72"/>
      <c r="I262" s="72"/>
      <c r="J262" s="72"/>
      <c r="K262" s="72"/>
      <c r="L262" s="72"/>
      <c r="M262" s="72"/>
      <c r="N262" s="101"/>
      <c r="O262" s="72"/>
      <c r="P262" s="72"/>
      <c r="Q262" s="24"/>
      <c r="R262" s="24"/>
      <c r="S262" s="24"/>
      <c r="T262" s="24"/>
      <c r="U262" s="24"/>
      <c r="V262" s="24"/>
      <c r="W262" s="24"/>
      <c r="X262" s="24"/>
      <c r="Y262" s="24"/>
    </row>
    <row r="263" spans="2:25" ht="12" customHeight="1">
      <c r="B263" s="73"/>
      <c r="C263" s="72"/>
      <c r="D263" s="72"/>
      <c r="E263" s="72"/>
      <c r="F263" s="72"/>
      <c r="G263" s="72"/>
      <c r="H263" s="72"/>
      <c r="I263" s="72"/>
      <c r="J263" s="72"/>
      <c r="K263" s="72"/>
      <c r="L263" s="72"/>
      <c r="M263" s="72"/>
      <c r="N263" s="101"/>
      <c r="O263" s="72"/>
      <c r="P263" s="72"/>
      <c r="Q263" s="24"/>
      <c r="R263" s="24"/>
      <c r="S263" s="24"/>
      <c r="T263" s="24"/>
      <c r="U263" s="24"/>
      <c r="V263" s="24"/>
      <c r="W263" s="24"/>
      <c r="X263" s="24"/>
      <c r="Y263" s="24"/>
    </row>
    <row r="264" spans="2:25" ht="12" customHeight="1">
      <c r="B264" s="73"/>
      <c r="C264" s="72"/>
      <c r="D264" s="72"/>
      <c r="E264" s="72"/>
      <c r="F264" s="72"/>
      <c r="G264" s="72"/>
      <c r="H264" s="72"/>
      <c r="I264" s="72"/>
      <c r="J264" s="72"/>
      <c r="K264" s="72"/>
      <c r="L264" s="72"/>
      <c r="M264" s="72"/>
      <c r="N264" s="101"/>
      <c r="O264" s="72"/>
      <c r="P264" s="72"/>
      <c r="Q264" s="24"/>
      <c r="R264" s="24"/>
      <c r="S264" s="24"/>
      <c r="T264" s="24"/>
      <c r="U264" s="24"/>
      <c r="V264" s="24"/>
      <c r="W264" s="24"/>
      <c r="X264" s="24"/>
      <c r="Y264" s="24"/>
    </row>
    <row r="265" spans="2:25" ht="12" customHeight="1">
      <c r="B265" s="73"/>
      <c r="C265" s="72"/>
      <c r="D265" s="72"/>
      <c r="E265" s="72"/>
      <c r="F265" s="72"/>
      <c r="G265" s="72"/>
      <c r="H265" s="72"/>
      <c r="I265" s="72"/>
      <c r="J265" s="72"/>
      <c r="K265" s="72"/>
      <c r="L265" s="72"/>
      <c r="M265" s="72"/>
      <c r="N265" s="101"/>
      <c r="O265" s="72"/>
      <c r="P265" s="72"/>
      <c r="Q265" s="24"/>
      <c r="R265" s="24"/>
      <c r="S265" s="24"/>
      <c r="T265" s="24"/>
      <c r="U265" s="24"/>
      <c r="V265" s="24"/>
      <c r="W265" s="24"/>
      <c r="X265" s="24"/>
      <c r="Y265" s="24"/>
    </row>
    <row r="266" spans="2:25" ht="12" customHeight="1">
      <c r="B266" s="73"/>
      <c r="C266" s="72"/>
      <c r="D266" s="72"/>
      <c r="E266" s="72"/>
      <c r="F266" s="72"/>
      <c r="G266" s="72"/>
      <c r="H266" s="72"/>
      <c r="I266" s="72"/>
      <c r="J266" s="72"/>
      <c r="K266" s="72"/>
      <c r="L266" s="72"/>
      <c r="M266" s="72"/>
      <c r="N266" s="101"/>
      <c r="O266" s="72"/>
      <c r="P266" s="72"/>
      <c r="Q266" s="24"/>
      <c r="R266" s="24"/>
      <c r="S266" s="24"/>
      <c r="T266" s="24"/>
      <c r="U266" s="24"/>
      <c r="V266" s="24"/>
      <c r="W266" s="24"/>
      <c r="X266" s="24"/>
      <c r="Y266" s="24"/>
    </row>
    <row r="267" spans="2:25" ht="12" customHeight="1">
      <c r="B267" s="73"/>
      <c r="C267" s="72"/>
      <c r="D267" s="72"/>
      <c r="E267" s="72"/>
      <c r="F267" s="72"/>
      <c r="G267" s="72"/>
      <c r="H267" s="72"/>
      <c r="I267" s="72"/>
      <c r="J267" s="72"/>
      <c r="K267" s="72"/>
      <c r="L267" s="72"/>
      <c r="M267" s="72"/>
      <c r="N267" s="101"/>
      <c r="O267" s="72"/>
      <c r="P267" s="72"/>
      <c r="Q267" s="24"/>
      <c r="R267" s="24"/>
      <c r="S267" s="24"/>
      <c r="T267" s="24"/>
      <c r="U267" s="24"/>
      <c r="V267" s="24"/>
      <c r="W267" s="24"/>
      <c r="X267" s="24"/>
      <c r="Y267" s="24"/>
    </row>
    <row r="268" spans="2:25" ht="12" customHeight="1">
      <c r="B268" s="73"/>
      <c r="C268" s="72"/>
      <c r="D268" s="72"/>
      <c r="E268" s="72"/>
      <c r="F268" s="72"/>
      <c r="G268" s="72"/>
      <c r="H268" s="72"/>
      <c r="I268" s="72"/>
      <c r="J268" s="72"/>
      <c r="K268" s="72"/>
      <c r="L268" s="72"/>
      <c r="M268" s="72"/>
      <c r="N268" s="101"/>
      <c r="O268" s="72"/>
      <c r="P268" s="72"/>
      <c r="Q268" s="24"/>
      <c r="R268" s="24"/>
      <c r="S268" s="24"/>
      <c r="T268" s="24"/>
      <c r="U268" s="24"/>
      <c r="V268" s="24"/>
      <c r="W268" s="24"/>
      <c r="X268" s="24"/>
      <c r="Y268" s="24"/>
    </row>
    <row r="269" spans="2:25" ht="12" customHeight="1">
      <c r="B269" s="73"/>
      <c r="C269" s="72"/>
      <c r="D269" s="72"/>
      <c r="E269" s="72"/>
      <c r="F269" s="72"/>
      <c r="G269" s="72"/>
      <c r="H269" s="72"/>
      <c r="I269" s="72"/>
      <c r="J269" s="72"/>
      <c r="K269" s="72"/>
      <c r="L269" s="72"/>
      <c r="M269" s="72"/>
      <c r="N269" s="101"/>
      <c r="O269" s="72"/>
      <c r="P269" s="72"/>
      <c r="Q269" s="24"/>
      <c r="R269" s="24"/>
      <c r="S269" s="24"/>
      <c r="T269" s="24"/>
      <c r="U269" s="24"/>
      <c r="V269" s="24"/>
      <c r="W269" s="24"/>
      <c r="X269" s="24"/>
      <c r="Y269" s="24"/>
    </row>
    <row r="270" spans="2:25" ht="12" customHeight="1">
      <c r="B270" s="73"/>
      <c r="C270" s="72"/>
      <c r="D270" s="72"/>
      <c r="E270" s="72"/>
      <c r="F270" s="72"/>
      <c r="G270" s="72"/>
      <c r="H270" s="72"/>
      <c r="I270" s="72"/>
      <c r="J270" s="72"/>
      <c r="K270" s="72"/>
      <c r="L270" s="72"/>
      <c r="M270" s="72"/>
      <c r="N270" s="101"/>
      <c r="O270" s="72"/>
      <c r="P270" s="24"/>
      <c r="Q270" s="24"/>
      <c r="R270" s="24"/>
      <c r="S270" s="24"/>
      <c r="T270" s="24"/>
      <c r="U270" s="24"/>
      <c r="V270" s="24"/>
      <c r="W270" s="24"/>
      <c r="X270" s="24"/>
      <c r="Y270" s="24"/>
    </row>
    <row r="271" spans="2:25" ht="12" customHeight="1">
      <c r="B271" s="73"/>
      <c r="C271" s="72"/>
      <c r="D271" s="72"/>
      <c r="E271" s="72"/>
      <c r="F271" s="72"/>
      <c r="G271" s="72"/>
      <c r="H271" s="72"/>
      <c r="I271" s="72"/>
      <c r="J271" s="72"/>
      <c r="K271" s="72"/>
      <c r="L271" s="72"/>
      <c r="M271" s="72"/>
      <c r="N271" s="101"/>
      <c r="O271" s="72"/>
      <c r="P271" s="24"/>
      <c r="Q271" s="24"/>
      <c r="R271" s="24"/>
      <c r="S271" s="24"/>
      <c r="T271" s="24"/>
      <c r="U271" s="24"/>
      <c r="V271" s="24"/>
      <c r="W271" s="24"/>
      <c r="X271" s="24"/>
      <c r="Y271" s="24"/>
    </row>
    <row r="272" spans="2:25" ht="12" customHeight="1">
      <c r="B272" s="73"/>
      <c r="C272" s="72"/>
      <c r="D272" s="72"/>
      <c r="E272" s="72"/>
      <c r="F272" s="72"/>
      <c r="G272" s="72"/>
      <c r="H272" s="72"/>
      <c r="I272" s="72"/>
      <c r="J272" s="72"/>
      <c r="K272" s="72"/>
      <c r="L272" s="72"/>
      <c r="M272" s="72"/>
      <c r="N272" s="101"/>
      <c r="O272" s="72"/>
      <c r="P272" s="24"/>
      <c r="Q272" s="24"/>
      <c r="R272" s="24"/>
      <c r="S272" s="24"/>
      <c r="T272" s="24"/>
      <c r="U272" s="24"/>
      <c r="V272" s="24"/>
      <c r="W272" s="24"/>
      <c r="X272" s="24"/>
      <c r="Y272" s="24"/>
    </row>
    <row r="273" spans="2:25" ht="12" customHeight="1">
      <c r="B273" s="73"/>
      <c r="C273" s="72"/>
      <c r="D273" s="72"/>
      <c r="E273" s="72"/>
      <c r="F273" s="72"/>
      <c r="G273" s="72"/>
      <c r="H273" s="72"/>
      <c r="I273" s="72"/>
      <c r="J273" s="72"/>
      <c r="K273" s="72"/>
      <c r="L273" s="24"/>
      <c r="M273" s="24"/>
      <c r="N273" s="97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</row>
    <row r="274" spans="2:25" ht="12" customHeight="1">
      <c r="B274" s="73"/>
      <c r="C274" s="72"/>
      <c r="D274" s="72"/>
      <c r="E274" s="72"/>
      <c r="F274" s="72"/>
      <c r="G274" s="72"/>
      <c r="H274" s="72"/>
      <c r="I274" s="72"/>
      <c r="J274" s="72"/>
      <c r="K274" s="72"/>
      <c r="L274" s="24"/>
      <c r="M274" s="24"/>
      <c r="N274" s="97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</row>
    <row r="275" spans="2:25" ht="12" customHeight="1">
      <c r="B275" s="73"/>
      <c r="C275" s="72"/>
      <c r="D275" s="72"/>
      <c r="E275" s="72"/>
      <c r="F275" s="72"/>
      <c r="G275" s="72"/>
      <c r="H275" s="72"/>
      <c r="I275" s="72"/>
      <c r="J275" s="24"/>
      <c r="K275" s="24"/>
      <c r="L275" s="24"/>
      <c r="M275" s="24"/>
      <c r="N275" s="97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</row>
    <row r="276" spans="2:25" ht="12" customHeight="1">
      <c r="B276" s="73"/>
      <c r="C276" s="72"/>
      <c r="D276" s="72"/>
      <c r="E276" s="72"/>
      <c r="F276" s="72"/>
      <c r="G276" s="72"/>
      <c r="H276" s="72"/>
      <c r="I276" s="72"/>
      <c r="J276" s="24"/>
      <c r="K276" s="24"/>
      <c r="L276" s="24"/>
      <c r="M276" s="24"/>
      <c r="N276" s="97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</row>
    <row r="277" spans="2:25" ht="12" customHeight="1">
      <c r="B277" s="71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97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</row>
    <row r="278" spans="2:25" ht="12" customHeight="1">
      <c r="B278" s="71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97"/>
      <c r="O278" s="24"/>
      <c r="P278" s="24"/>
      <c r="R278" s="24"/>
      <c r="S278" s="24"/>
      <c r="T278" s="24"/>
      <c r="U278" s="24"/>
    </row>
    <row r="279" spans="2:25" ht="12" customHeight="1">
      <c r="B279" s="71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97"/>
      <c r="O279" s="24"/>
      <c r="P279" s="24"/>
      <c r="R279" s="24"/>
      <c r="S279" s="24"/>
      <c r="T279" s="24"/>
      <c r="U279" s="24"/>
    </row>
    <row r="280" spans="2:25">
      <c r="B280" s="71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97"/>
      <c r="O280" s="24"/>
      <c r="P280" s="24"/>
      <c r="R280" s="24"/>
      <c r="S280" s="24"/>
      <c r="T280" s="24"/>
      <c r="U280" s="24"/>
    </row>
    <row r="281" spans="2:25">
      <c r="B281" s="71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97"/>
      <c r="O281" s="24"/>
      <c r="P281" s="24"/>
      <c r="R281" s="24"/>
      <c r="S281" s="24"/>
      <c r="T281" s="24"/>
      <c r="U281" s="24"/>
    </row>
    <row r="282" spans="2:25" ht="12" customHeight="1">
      <c r="B282" s="71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97"/>
      <c r="O282" s="24"/>
      <c r="P282" s="24"/>
    </row>
    <row r="283" spans="2:25">
      <c r="B283" s="71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97"/>
      <c r="O283" s="24"/>
      <c r="P283" s="24"/>
    </row>
    <row r="284" spans="2:25">
      <c r="B284" s="71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97"/>
      <c r="O284" s="24"/>
      <c r="P284" s="24"/>
    </row>
    <row r="285" spans="2:25">
      <c r="B285" s="71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97"/>
      <c r="O285" s="24"/>
      <c r="P285" s="24"/>
    </row>
    <row r="286" spans="2:25">
      <c r="B286" s="71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97"/>
      <c r="O286" s="24"/>
      <c r="P286" s="24"/>
    </row>
    <row r="287" spans="2:25">
      <c r="B287" s="71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97"/>
      <c r="O287" s="24"/>
      <c r="P287" s="24"/>
    </row>
    <row r="288" spans="2:25">
      <c r="B288" s="71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97"/>
      <c r="O288" s="24"/>
      <c r="P288" s="24"/>
    </row>
    <row r="289" spans="2:16">
      <c r="B289" s="71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97"/>
      <c r="O289" s="24"/>
      <c r="P289" s="24"/>
    </row>
    <row r="290" spans="2:16">
      <c r="B290" s="71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97"/>
      <c r="O290" s="24"/>
      <c r="P290" s="24"/>
    </row>
    <row r="291" spans="2:16">
      <c r="B291" s="71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97"/>
      <c r="O291" s="24"/>
      <c r="P291" s="24"/>
    </row>
    <row r="292" spans="2:16">
      <c r="B292" s="71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97"/>
      <c r="O292" s="24"/>
    </row>
    <row r="293" spans="2:16">
      <c r="B293" s="71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97"/>
      <c r="O293" s="24"/>
    </row>
    <row r="294" spans="2:16">
      <c r="B294" s="71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97"/>
      <c r="O294" s="24"/>
    </row>
    <row r="295" spans="2:16">
      <c r="B295" s="71"/>
      <c r="C295" s="24"/>
      <c r="D295" s="24"/>
      <c r="E295" s="24"/>
      <c r="F295" s="24"/>
      <c r="G295" s="24"/>
      <c r="H295" s="24"/>
      <c r="I295" s="24"/>
      <c r="J295" s="24"/>
      <c r="K295" s="24"/>
    </row>
    <row r="296" spans="2:16">
      <c r="B296" s="71"/>
      <c r="C296" s="24"/>
      <c r="D296" s="24"/>
      <c r="E296" s="24"/>
      <c r="F296" s="24"/>
      <c r="G296" s="24"/>
      <c r="H296" s="24"/>
      <c r="I296" s="24"/>
      <c r="J296" s="24"/>
      <c r="K296" s="24"/>
    </row>
    <row r="297" spans="2:16">
      <c r="B297" s="71"/>
      <c r="C297" s="24"/>
      <c r="D297" s="24"/>
      <c r="E297" s="24"/>
      <c r="F297" s="24"/>
      <c r="G297" s="24"/>
      <c r="H297" s="24"/>
      <c r="I297" s="24"/>
    </row>
    <row r="298" spans="2:16">
      <c r="B298" s="71"/>
      <c r="C298" s="24"/>
      <c r="D298" s="24"/>
      <c r="E298" s="24"/>
      <c r="F298" s="24"/>
      <c r="G298" s="24"/>
      <c r="H298" s="24"/>
      <c r="I298" s="24"/>
    </row>
  </sheetData>
  <autoFilter ref="A26:AF189" xr:uid="{00000000-0009-0000-0000-000000000000}">
    <filterColumn colId="19" showButton="0"/>
  </autoFilter>
  <mergeCells count="196">
    <mergeCell ref="T62:U62"/>
    <mergeCell ref="T63:U63"/>
    <mergeCell ref="T95:U95"/>
    <mergeCell ref="T128:U128"/>
    <mergeCell ref="T129:U129"/>
    <mergeCell ref="T162:U162"/>
    <mergeCell ref="T163:U163"/>
    <mergeCell ref="T146:U146"/>
    <mergeCell ref="T147:U147"/>
    <mergeCell ref="T148:U148"/>
    <mergeCell ref="T149:U149"/>
    <mergeCell ref="T150:U150"/>
    <mergeCell ref="T87:U87"/>
    <mergeCell ref="T93:U93"/>
    <mergeCell ref="T84:U84"/>
    <mergeCell ref="T81:U81"/>
    <mergeCell ref="T121:U121"/>
    <mergeCell ref="T122:U122"/>
    <mergeCell ref="T126:U126"/>
    <mergeCell ref="T127:U127"/>
    <mergeCell ref="T130:U130"/>
    <mergeCell ref="T120:U120"/>
    <mergeCell ref="T111:U111"/>
    <mergeCell ref="T112:U112"/>
    <mergeCell ref="T164:U164"/>
    <mergeCell ref="T166:U166"/>
    <mergeCell ref="T185:U185"/>
    <mergeCell ref="T189:U189"/>
    <mergeCell ref="T159:U159"/>
    <mergeCell ref="T160:U160"/>
    <mergeCell ref="T151:U151"/>
    <mergeCell ref="T152:U152"/>
    <mergeCell ref="T153:U153"/>
    <mergeCell ref="T154:U154"/>
    <mergeCell ref="T155:U155"/>
    <mergeCell ref="T156:U156"/>
    <mergeCell ref="T157:U157"/>
    <mergeCell ref="T158:U158"/>
    <mergeCell ref="T161:U161"/>
    <mergeCell ref="T165:U165"/>
    <mergeCell ref="T187:U187"/>
    <mergeCell ref="T188:U188"/>
    <mergeCell ref="T168:U168"/>
    <mergeCell ref="T113:U113"/>
    <mergeCell ref="T123:U123"/>
    <mergeCell ref="T125:U125"/>
    <mergeCell ref="T104:U104"/>
    <mergeCell ref="T105:U105"/>
    <mergeCell ref="T114:U114"/>
    <mergeCell ref="T115:U115"/>
    <mergeCell ref="T116:U116"/>
    <mergeCell ref="T89:U89"/>
    <mergeCell ref="T90:U90"/>
    <mergeCell ref="T91:U91"/>
    <mergeCell ref="T92:U92"/>
    <mergeCell ref="T96:U96"/>
    <mergeCell ref="T106:U106"/>
    <mergeCell ref="T107:U107"/>
    <mergeCell ref="T108:U108"/>
    <mergeCell ref="T109:U109"/>
    <mergeCell ref="T110:U110"/>
    <mergeCell ref="T99:U99"/>
    <mergeCell ref="T100:U100"/>
    <mergeCell ref="T101:U101"/>
    <mergeCell ref="B14:W14"/>
    <mergeCell ref="G17:H17"/>
    <mergeCell ref="I17:N17"/>
    <mergeCell ref="F18:K18"/>
    <mergeCell ref="G19:H19"/>
    <mergeCell ref="D23:E23"/>
    <mergeCell ref="F23:I23"/>
    <mergeCell ref="J23:Q23"/>
    <mergeCell ref="R23:R25"/>
    <mergeCell ref="S23:S25"/>
    <mergeCell ref="G24:G25"/>
    <mergeCell ref="I24:I25"/>
    <mergeCell ref="J24:J25"/>
    <mergeCell ref="B24:B25"/>
    <mergeCell ref="W24:W26"/>
    <mergeCell ref="T26:U26"/>
    <mergeCell ref="C24:C25"/>
    <mergeCell ref="D24:D25"/>
    <mergeCell ref="E24:E25"/>
    <mergeCell ref="F24:F25"/>
    <mergeCell ref="V23:W23"/>
    <mergeCell ref="O24:O25"/>
    <mergeCell ref="P24:P25"/>
    <mergeCell ref="T23:U25"/>
    <mergeCell ref="L24:L25"/>
    <mergeCell ref="M24:M25"/>
    <mergeCell ref="N24:N25"/>
    <mergeCell ref="V24:V26"/>
    <mergeCell ref="Q24:Q25"/>
    <mergeCell ref="T27:U27"/>
    <mergeCell ref="T29:U29"/>
    <mergeCell ref="T33:U33"/>
    <mergeCell ref="T32:U32"/>
    <mergeCell ref="T30:U30"/>
    <mergeCell ref="T31:U31"/>
    <mergeCell ref="T28:U28"/>
    <mergeCell ref="T34:U34"/>
    <mergeCell ref="T201:V201"/>
    <mergeCell ref="T137:U137"/>
    <mergeCell ref="T138:U138"/>
    <mergeCell ref="T139:U139"/>
    <mergeCell ref="T169:U169"/>
    <mergeCell ref="T170:U170"/>
    <mergeCell ref="T171:U171"/>
    <mergeCell ref="T179:U179"/>
    <mergeCell ref="T172:U172"/>
    <mergeCell ref="T173:U173"/>
    <mergeCell ref="T174:U174"/>
    <mergeCell ref="T175:U175"/>
    <mergeCell ref="T176:U176"/>
    <mergeCell ref="T177:U177"/>
    <mergeCell ref="T178:U178"/>
    <mergeCell ref="T167:U167"/>
    <mergeCell ref="T140:U140"/>
    <mergeCell ref="T141:U141"/>
    <mergeCell ref="T142:U142"/>
    <mergeCell ref="T143:U143"/>
    <mergeCell ref="T144:U144"/>
    <mergeCell ref="T145:U145"/>
    <mergeCell ref="T124:U124"/>
    <mergeCell ref="B191:H191"/>
    <mergeCell ref="I191:P192"/>
    <mergeCell ref="T194:V195"/>
    <mergeCell ref="T94:U94"/>
    <mergeCell ref="T35:U35"/>
    <mergeCell ref="T36:U36"/>
    <mergeCell ref="T37:U37"/>
    <mergeCell ref="T38:U38"/>
    <mergeCell ref="T39:U39"/>
    <mergeCell ref="T40:U40"/>
    <mergeCell ref="T41:U41"/>
    <mergeCell ref="T42:U42"/>
    <mergeCell ref="T43:U43"/>
    <mergeCell ref="T44:U44"/>
    <mergeCell ref="T45:U45"/>
    <mergeCell ref="T46:U46"/>
    <mergeCell ref="T180:U180"/>
    <mergeCell ref="T181:U181"/>
    <mergeCell ref="T182:U182"/>
    <mergeCell ref="T183:U183"/>
    <mergeCell ref="T184:U184"/>
    <mergeCell ref="T186:U186"/>
    <mergeCell ref="T135:U135"/>
    <mergeCell ref="T136:U136"/>
    <mergeCell ref="T131:U131"/>
    <mergeCell ref="T132:U132"/>
    <mergeCell ref="T133:U133"/>
    <mergeCell ref="T134:U134"/>
    <mergeCell ref="T47:U47"/>
    <mergeCell ref="T48:U48"/>
    <mergeCell ref="T49:U49"/>
    <mergeCell ref="T70:U70"/>
    <mergeCell ref="T69:U69"/>
    <mergeCell ref="T71:U71"/>
    <mergeCell ref="T59:U59"/>
    <mergeCell ref="T67:U67"/>
    <mergeCell ref="T68:U68"/>
    <mergeCell ref="T65:U65"/>
    <mergeCell ref="T66:U66"/>
    <mergeCell ref="T64:U64"/>
    <mergeCell ref="T55:U55"/>
    <mergeCell ref="T56:U56"/>
    <mergeCell ref="T58:U58"/>
    <mergeCell ref="T117:U117"/>
    <mergeCell ref="T118:U118"/>
    <mergeCell ref="T119:U119"/>
    <mergeCell ref="T50:U50"/>
    <mergeCell ref="T51:U51"/>
    <mergeCell ref="T52:U52"/>
    <mergeCell ref="T53:U53"/>
    <mergeCell ref="T54:U54"/>
    <mergeCell ref="T60:U60"/>
    <mergeCell ref="T57:U57"/>
    <mergeCell ref="T97:U97"/>
    <mergeCell ref="T98:U98"/>
    <mergeCell ref="T102:U102"/>
    <mergeCell ref="T103:U103"/>
    <mergeCell ref="T78:U78"/>
    <mergeCell ref="T79:U79"/>
    <mergeCell ref="T80:U80"/>
    <mergeCell ref="T88:U88"/>
    <mergeCell ref="T85:U85"/>
    <mergeCell ref="T86:U86"/>
    <mergeCell ref="T72:U72"/>
    <mergeCell ref="T73:U73"/>
    <mergeCell ref="T74:U74"/>
    <mergeCell ref="T75:U75"/>
    <mergeCell ref="T61:U61"/>
    <mergeCell ref="T82:U82"/>
    <mergeCell ref="T76:U76"/>
    <mergeCell ref="T77:U77"/>
    <mergeCell ref="T83:U83"/>
  </mergeCells>
  <phoneticPr fontId="18" type="noConversion"/>
  <dataValidations count="2">
    <dataValidation type="list" allowBlank="1" showInputMessage="1" showErrorMessage="1" promptTitle="Área prioritária" sqref="F19" xr:uid="{00000000-0002-0000-0000-000000000000}">
      <formula1>#REF!</formula1>
    </dataValidation>
    <dataValidation type="list" errorStyle="warning" allowBlank="1" showInputMessage="1" showErrorMessage="1" errorTitle="Rúbrica da despesa" error="Escolha um dos valor da lista pendente" promptTitle="Rúbrica da despesa" sqref="R118 R70 R166:R189 R35 R37:R46 R49 R74 R121:R125 R137 R78:R92 R105:R106 R115:R116 R110:R113 R141:R142 R145:R146 R150 R152:R153 R155:R157 R159:R160 R53:R58" xr:uid="{00000000-0002-0000-0000-000001000000}">
      <formula1>#REF!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50" fitToHeight="0" orientation="landscape" r:id="rId1"/>
  <ignoredErrors>
    <ignoredError sqref="B26:U2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Folha1</vt:lpstr>
      <vt:lpstr>Folha1!_Toc22734621</vt:lpstr>
      <vt:lpstr>Folha1!Títulos_de_Impressão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Domingos</dc:creator>
  <cp:lastModifiedBy>Cláudia Mendes</cp:lastModifiedBy>
  <cp:lastPrinted>2021-03-24T18:23:24Z</cp:lastPrinted>
  <dcterms:created xsi:type="dcterms:W3CDTF">2019-11-26T14:29:29Z</dcterms:created>
  <dcterms:modified xsi:type="dcterms:W3CDTF">2022-07-19T19:25:56Z</dcterms:modified>
</cp:coreProperties>
</file>